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ovosad2729111\Documents\Súťaže\70 Bratislava Tomašikova 28\1. Dokumentácia projektu\BA, Tomášikova\výkaz výmer\"/>
    </mc:Choice>
  </mc:AlternateContent>
  <bookViews>
    <workbookView xWindow="0" yWindow="0" windowWidth="13290" windowHeight="8910" tabRatio="783" firstSheet="3" activeTab="4"/>
  </bookViews>
  <sheets>
    <sheet name="Rekapitulácia stavby" sheetId="1" r:id="rId1"/>
    <sheet name="1 -  E.1.1 Architektonick..." sheetId="2" r:id="rId2"/>
    <sheet name="2 - E.1.4 Zdravotechnická..." sheetId="3" r:id="rId3"/>
    <sheet name="3 - E.1.5 Vykurovanie" sheetId="4" r:id="rId4"/>
    <sheet name="4 - E.1.6 Vzduchotechnika" sheetId="5" r:id="rId5"/>
    <sheet name="5 - E.1.7 Elektroinštalácie" sheetId="6" r:id="rId6"/>
    <sheet name="6 - E.1.8 Slaboprúdové ro..." sheetId="7" r:id="rId7"/>
    <sheet name="7 - E.1.9 Bleskozvod a uz..." sheetId="8" r:id="rId8"/>
    <sheet name="8 - Výťah" sheetId="9" r:id="rId9"/>
    <sheet name="9 - Zabezpečenie proti pá..." sheetId="10" r:id="rId10"/>
  </sheets>
  <definedNames>
    <definedName name="_xlnm._FilterDatabase" localSheetId="1" hidden="1">'1 -  E.1.1 Architektonick...'!$C$142:$K$1466</definedName>
    <definedName name="_xlnm._FilterDatabase" localSheetId="2" hidden="1">'2 - E.1.4 Zdravotechnická...'!$C$118:$K$222</definedName>
    <definedName name="_xlnm._FilterDatabase" localSheetId="3" hidden="1">'3 - E.1.5 Vykurovanie'!$C$118:$K$186</definedName>
    <definedName name="_xlnm._FilterDatabase" localSheetId="4" hidden="1">'4 - E.1.6 Vzduchotechnika'!$C$124:$K$279</definedName>
    <definedName name="_xlnm._FilterDatabase" localSheetId="5" hidden="1">'5 - E.1.7 Elektroinštalácie'!$C$124:$K$291</definedName>
    <definedName name="_xlnm._FilterDatabase" localSheetId="6" hidden="1">'6 - E.1.8 Slaboprúdové ro...'!$C$120:$K$151</definedName>
    <definedName name="_xlnm._FilterDatabase" localSheetId="7" hidden="1">'7 - E.1.9 Bleskozvod a uz...'!$C$122:$K$192</definedName>
    <definedName name="_xlnm._FilterDatabase" localSheetId="8" hidden="1">'8 - Výťah'!$C$118:$K$126</definedName>
    <definedName name="_xlnm._FilterDatabase" localSheetId="9" hidden="1">'9 - Zabezpečenie proti pá...'!$C$118:$K$135</definedName>
    <definedName name="_xlnm.Print_Titles" localSheetId="1">'1 -  E.1.1 Architektonick...'!$142:$142</definedName>
    <definedName name="_xlnm.Print_Titles" localSheetId="2">'2 - E.1.4 Zdravotechnická...'!$118:$118</definedName>
    <definedName name="_xlnm.Print_Titles" localSheetId="3">'3 - E.1.5 Vykurovanie'!$118:$118</definedName>
    <definedName name="_xlnm.Print_Titles" localSheetId="4">'4 - E.1.6 Vzduchotechnika'!$124:$124</definedName>
    <definedName name="_xlnm.Print_Titles" localSheetId="5">'5 - E.1.7 Elektroinštalácie'!$124:$124</definedName>
    <definedName name="_xlnm.Print_Titles" localSheetId="6">'6 - E.1.8 Slaboprúdové ro...'!$120:$120</definedName>
    <definedName name="_xlnm.Print_Titles" localSheetId="7">'7 - E.1.9 Bleskozvod a uz...'!$122:$122</definedName>
    <definedName name="_xlnm.Print_Titles" localSheetId="8">'8 - Výťah'!$118:$118</definedName>
    <definedName name="_xlnm.Print_Titles" localSheetId="9">'9 - Zabezpečenie proti pá...'!$118:$118</definedName>
    <definedName name="_xlnm.Print_Titles" localSheetId="0">'Rekapitulácia stavby'!$92:$92</definedName>
    <definedName name="_xlnm.Print_Area" localSheetId="1">'1 -  E.1.1 Architektonick...'!$C$4:$J$76,'1 -  E.1.1 Architektonick...'!$C$82:$J$124,'1 -  E.1.1 Architektonick...'!$C$130:$J$1466</definedName>
    <definedName name="_xlnm.Print_Area" localSheetId="2">'2 - E.1.4 Zdravotechnická...'!$C$4:$J$76,'2 - E.1.4 Zdravotechnická...'!$C$82:$J$100,'2 - E.1.4 Zdravotechnická...'!$C$106:$J$222</definedName>
    <definedName name="_xlnm.Print_Area" localSheetId="3">'3 - E.1.5 Vykurovanie'!$C$4:$J$76,'3 - E.1.5 Vykurovanie'!$C$82:$J$100,'3 - E.1.5 Vykurovanie'!$C$106:$J$186</definedName>
    <definedName name="_xlnm.Print_Area" localSheetId="4">'4 - E.1.6 Vzduchotechnika'!$C$4:$J$76,'4 - E.1.6 Vzduchotechnika'!$C$82:$J$106,'4 - E.1.6 Vzduchotechnika'!$C$112:$J$279</definedName>
    <definedName name="_xlnm.Print_Area" localSheetId="5">'5 - E.1.7 Elektroinštalácie'!$C$4:$J$76,'5 - E.1.7 Elektroinštalácie'!$C$82:$J$106,'5 - E.1.7 Elektroinštalácie'!$C$112:$J$291</definedName>
    <definedName name="_xlnm.Print_Area" localSheetId="6">'6 - E.1.8 Slaboprúdové ro...'!$C$4:$J$76,'6 - E.1.8 Slaboprúdové ro...'!$C$82:$J$102,'6 - E.1.8 Slaboprúdové ro...'!$C$108:$J$151</definedName>
    <definedName name="_xlnm.Print_Area" localSheetId="7">'7 - E.1.9 Bleskozvod a uz...'!$C$4:$J$76,'7 - E.1.9 Bleskozvod a uz...'!$C$82:$J$104,'7 - E.1.9 Bleskozvod a uz...'!$C$110:$J$192</definedName>
    <definedName name="_xlnm.Print_Area" localSheetId="8">'8 - Výťah'!$C$4:$J$76,'8 - Výťah'!$C$82:$J$100,'8 - Výťah'!$C$106:$J$126</definedName>
    <definedName name="_xlnm.Print_Area" localSheetId="9">'9 - Zabezpečenie proti pá...'!$C$4:$J$76,'9 - Zabezpečenie proti pá...'!$C$82:$J$100,'9 - Zabezpečenie proti pá...'!$C$106:$J$135</definedName>
    <definedName name="_xlnm.Print_Area" localSheetId="0">'Rekapitulácia stavby'!$D$4:$AO$76,'Rekapitulácia stavby'!$C$82:$AQ$111</definedName>
  </definedNames>
  <calcPr calcId="162913"/>
</workbook>
</file>

<file path=xl/calcChain.xml><?xml version="1.0" encoding="utf-8"?>
<calcChain xmlns="http://schemas.openxmlformats.org/spreadsheetml/2006/main">
  <c r="J126" i="7" l="1"/>
  <c r="BK126" i="7"/>
  <c r="BI126" i="7"/>
  <c r="BH126" i="7"/>
  <c r="BG126" i="7"/>
  <c r="BF126" i="7"/>
  <c r="BE126" i="7"/>
  <c r="J37" i="10"/>
  <c r="J36" i="10"/>
  <c r="AY103" i="1"/>
  <c r="J35" i="10"/>
  <c r="AX103" i="1" s="1"/>
  <c r="BI132" i="10"/>
  <c r="BH132" i="10"/>
  <c r="BG132" i="10"/>
  <c r="BE132" i="10"/>
  <c r="T132" i="10"/>
  <c r="R132" i="10"/>
  <c r="P132" i="10"/>
  <c r="BI131" i="10"/>
  <c r="BH131" i="10"/>
  <c r="BG131" i="10"/>
  <c r="BE131" i="10"/>
  <c r="T131" i="10"/>
  <c r="R131" i="10"/>
  <c r="P131" i="10"/>
  <c r="BI130" i="10"/>
  <c r="BH130" i="10"/>
  <c r="BG130" i="10"/>
  <c r="BE130" i="10"/>
  <c r="T130" i="10"/>
  <c r="R130" i="10"/>
  <c r="P130" i="10"/>
  <c r="BI129" i="10"/>
  <c r="BH129" i="10"/>
  <c r="BG129" i="10"/>
  <c r="BE129" i="10"/>
  <c r="T129" i="10"/>
  <c r="R129" i="10"/>
  <c r="P129" i="10"/>
  <c r="BI128" i="10"/>
  <c r="BH128" i="10"/>
  <c r="BG128" i="10"/>
  <c r="BE128" i="10"/>
  <c r="T128" i="10"/>
  <c r="R128" i="10"/>
  <c r="P128" i="10"/>
  <c r="BI127" i="10"/>
  <c r="BH127" i="10"/>
  <c r="BG127" i="10"/>
  <c r="BE127" i="10"/>
  <c r="T127" i="10"/>
  <c r="R127" i="10"/>
  <c r="P127" i="10"/>
  <c r="BI126" i="10"/>
  <c r="BH126" i="10"/>
  <c r="BG126" i="10"/>
  <c r="BE126" i="10"/>
  <c r="T126" i="10"/>
  <c r="R126" i="10"/>
  <c r="P126" i="10"/>
  <c r="BI125" i="10"/>
  <c r="BH125" i="10"/>
  <c r="BG125" i="10"/>
  <c r="BE125" i="10"/>
  <c r="T125" i="10"/>
  <c r="R125" i="10"/>
  <c r="P125" i="10"/>
  <c r="BI124" i="10"/>
  <c r="BH124" i="10"/>
  <c r="BG124" i="10"/>
  <c r="BE124" i="10"/>
  <c r="T124" i="10"/>
  <c r="R124" i="10"/>
  <c r="P124" i="10"/>
  <c r="BI123" i="10"/>
  <c r="BH123" i="10"/>
  <c r="BG123" i="10"/>
  <c r="BE123" i="10"/>
  <c r="T123" i="10"/>
  <c r="R123" i="10"/>
  <c r="P123" i="10"/>
  <c r="BI122" i="10"/>
  <c r="BH122" i="10"/>
  <c r="BG122" i="10"/>
  <c r="BE122" i="10"/>
  <c r="T122" i="10"/>
  <c r="R122" i="10"/>
  <c r="P122" i="10"/>
  <c r="J116" i="10"/>
  <c r="J115" i="10"/>
  <c r="F113" i="10"/>
  <c r="E111" i="10"/>
  <c r="J92" i="10"/>
  <c r="J91" i="10"/>
  <c r="F89" i="10"/>
  <c r="E87" i="10"/>
  <c r="J18" i="10"/>
  <c r="E18" i="10"/>
  <c r="F116" i="10"/>
  <c r="J17" i="10"/>
  <c r="J15" i="10"/>
  <c r="E15" i="10"/>
  <c r="F115" i="10" s="1"/>
  <c r="J14" i="10"/>
  <c r="J12" i="10"/>
  <c r="J113" i="10" s="1"/>
  <c r="E7" i="10"/>
  <c r="E109" i="10"/>
  <c r="J37" i="9"/>
  <c r="J36" i="9"/>
  <c r="AY102" i="1" s="1"/>
  <c r="J35" i="9"/>
  <c r="AX102" i="1"/>
  <c r="BI123" i="9"/>
  <c r="BH123" i="9"/>
  <c r="BG123" i="9"/>
  <c r="BE123" i="9"/>
  <c r="T123" i="9"/>
  <c r="R123" i="9"/>
  <c r="P123" i="9"/>
  <c r="BI122" i="9"/>
  <c r="BH122" i="9"/>
  <c r="BG122" i="9"/>
  <c r="BE122" i="9"/>
  <c r="T122" i="9"/>
  <c r="R122" i="9"/>
  <c r="P122" i="9"/>
  <c r="J116" i="9"/>
  <c r="J115" i="9"/>
  <c r="F113" i="9"/>
  <c r="E111" i="9"/>
  <c r="J92" i="9"/>
  <c r="J91" i="9"/>
  <c r="F89" i="9"/>
  <c r="E87" i="9"/>
  <c r="J18" i="9"/>
  <c r="E18" i="9"/>
  <c r="F92" i="9" s="1"/>
  <c r="J17" i="9"/>
  <c r="J15" i="9"/>
  <c r="E15" i="9"/>
  <c r="F115" i="9"/>
  <c r="J14" i="9"/>
  <c r="J12" i="9"/>
  <c r="J89" i="9" s="1"/>
  <c r="E7" i="9"/>
  <c r="E109" i="9"/>
  <c r="J37" i="8"/>
  <c r="J36" i="8"/>
  <c r="AY101" i="1"/>
  <c r="J35" i="8"/>
  <c r="AX101" i="1"/>
  <c r="BI192" i="8"/>
  <c r="BH192" i="8"/>
  <c r="BG192" i="8"/>
  <c r="BE192" i="8"/>
  <c r="T192" i="8"/>
  <c r="R192" i="8"/>
  <c r="P192" i="8"/>
  <c r="BI191" i="8"/>
  <c r="BH191" i="8"/>
  <c r="BG191" i="8"/>
  <c r="BE191" i="8"/>
  <c r="T191" i="8"/>
  <c r="R191" i="8"/>
  <c r="P191" i="8"/>
  <c r="BI190" i="8"/>
  <c r="BH190" i="8"/>
  <c r="BG190" i="8"/>
  <c r="BE190" i="8"/>
  <c r="T190" i="8"/>
  <c r="R190" i="8"/>
  <c r="P190" i="8"/>
  <c r="BI188" i="8"/>
  <c r="BH188" i="8"/>
  <c r="BG188" i="8"/>
  <c r="BE188" i="8"/>
  <c r="T188" i="8"/>
  <c r="R188" i="8"/>
  <c r="P188" i="8"/>
  <c r="BI187" i="8"/>
  <c r="BH187" i="8"/>
  <c r="BG187" i="8"/>
  <c r="BE187" i="8"/>
  <c r="T187" i="8"/>
  <c r="R187" i="8"/>
  <c r="P187" i="8"/>
  <c r="BI186" i="8"/>
  <c r="BH186" i="8"/>
  <c r="BG186" i="8"/>
  <c r="BE186" i="8"/>
  <c r="T186" i="8"/>
  <c r="R186" i="8"/>
  <c r="P186" i="8"/>
  <c r="BI185" i="8"/>
  <c r="BH185" i="8"/>
  <c r="BG185" i="8"/>
  <c r="BE185" i="8"/>
  <c r="T185" i="8"/>
  <c r="R185" i="8"/>
  <c r="P185" i="8"/>
  <c r="BI182" i="8"/>
  <c r="BH182" i="8"/>
  <c r="BG182" i="8"/>
  <c r="BE182" i="8"/>
  <c r="T182" i="8"/>
  <c r="T181" i="8" s="1"/>
  <c r="R182" i="8"/>
  <c r="R181" i="8" s="1"/>
  <c r="P182" i="8"/>
  <c r="P181" i="8"/>
  <c r="BI180" i="8"/>
  <c r="BH180" i="8"/>
  <c r="BG180" i="8"/>
  <c r="BE180" i="8"/>
  <c r="T180" i="8"/>
  <c r="R180" i="8"/>
  <c r="P180" i="8"/>
  <c r="BI179" i="8"/>
  <c r="BH179" i="8"/>
  <c r="BG179" i="8"/>
  <c r="BE179" i="8"/>
  <c r="T179" i="8"/>
  <c r="R179" i="8"/>
  <c r="P179" i="8"/>
  <c r="BI178" i="8"/>
  <c r="BH178" i="8"/>
  <c r="BG178" i="8"/>
  <c r="BE178" i="8"/>
  <c r="T178" i="8"/>
  <c r="R178" i="8"/>
  <c r="P178" i="8"/>
  <c r="BI176" i="8"/>
  <c r="BH176" i="8"/>
  <c r="BG176" i="8"/>
  <c r="BE176" i="8"/>
  <c r="T176" i="8"/>
  <c r="R176" i="8"/>
  <c r="P176" i="8"/>
  <c r="BI175" i="8"/>
  <c r="BH175" i="8"/>
  <c r="BG175" i="8"/>
  <c r="BE175" i="8"/>
  <c r="T175" i="8"/>
  <c r="R175" i="8"/>
  <c r="P175" i="8"/>
  <c r="BI174" i="8"/>
  <c r="BH174" i="8"/>
  <c r="BG174" i="8"/>
  <c r="BE174" i="8"/>
  <c r="T174" i="8"/>
  <c r="R174" i="8"/>
  <c r="P174" i="8"/>
  <c r="BI173" i="8"/>
  <c r="BH173" i="8"/>
  <c r="BG173" i="8"/>
  <c r="BE173" i="8"/>
  <c r="T173" i="8"/>
  <c r="R173" i="8"/>
  <c r="P173" i="8"/>
  <c r="BI172" i="8"/>
  <c r="BH172" i="8"/>
  <c r="BG172" i="8"/>
  <c r="BE172" i="8"/>
  <c r="T172" i="8"/>
  <c r="R172" i="8"/>
  <c r="P172" i="8"/>
  <c r="BI171" i="8"/>
  <c r="BH171" i="8"/>
  <c r="BG171" i="8"/>
  <c r="BE171" i="8"/>
  <c r="T171" i="8"/>
  <c r="R171" i="8"/>
  <c r="P171" i="8"/>
  <c r="BI170" i="8"/>
  <c r="BH170" i="8"/>
  <c r="BG170" i="8"/>
  <c r="BE170" i="8"/>
  <c r="T170" i="8"/>
  <c r="R170" i="8"/>
  <c r="P170" i="8"/>
  <c r="BI169" i="8"/>
  <c r="BH169" i="8"/>
  <c r="BG169" i="8"/>
  <c r="BE169" i="8"/>
  <c r="T169" i="8"/>
  <c r="R169" i="8"/>
  <c r="P169" i="8"/>
  <c r="BI168" i="8"/>
  <c r="BH168" i="8"/>
  <c r="BG168" i="8"/>
  <c r="BE168" i="8"/>
  <c r="T168" i="8"/>
  <c r="R168" i="8"/>
  <c r="P168" i="8"/>
  <c r="BI167" i="8"/>
  <c r="BH167" i="8"/>
  <c r="BG167" i="8"/>
  <c r="BE167" i="8"/>
  <c r="T167" i="8"/>
  <c r="R167" i="8"/>
  <c r="P167" i="8"/>
  <c r="BI166" i="8"/>
  <c r="BH166" i="8"/>
  <c r="BG166" i="8"/>
  <c r="BE166" i="8"/>
  <c r="T166" i="8"/>
  <c r="R166" i="8"/>
  <c r="P166" i="8"/>
  <c r="BI165" i="8"/>
  <c r="BH165" i="8"/>
  <c r="BG165" i="8"/>
  <c r="BE165" i="8"/>
  <c r="T165" i="8"/>
  <c r="R165" i="8"/>
  <c r="P165" i="8"/>
  <c r="BI164" i="8"/>
  <c r="BH164" i="8"/>
  <c r="BG164" i="8"/>
  <c r="BE164" i="8"/>
  <c r="T164" i="8"/>
  <c r="R164" i="8"/>
  <c r="P164" i="8"/>
  <c r="BI163" i="8"/>
  <c r="BH163" i="8"/>
  <c r="BG163" i="8"/>
  <c r="BE163" i="8"/>
  <c r="T163" i="8"/>
  <c r="R163" i="8"/>
  <c r="P163" i="8"/>
  <c r="BI162" i="8"/>
  <c r="BH162" i="8"/>
  <c r="BG162" i="8"/>
  <c r="BE162" i="8"/>
  <c r="T162" i="8"/>
  <c r="R162" i="8"/>
  <c r="P162" i="8"/>
  <c r="BI161" i="8"/>
  <c r="BH161" i="8"/>
  <c r="BG161" i="8"/>
  <c r="BE161" i="8"/>
  <c r="T161" i="8"/>
  <c r="R161" i="8"/>
  <c r="P161" i="8"/>
  <c r="BI160" i="8"/>
  <c r="BH160" i="8"/>
  <c r="BG160" i="8"/>
  <c r="BE160" i="8"/>
  <c r="T160" i="8"/>
  <c r="R160" i="8"/>
  <c r="P160" i="8"/>
  <c r="BI159" i="8"/>
  <c r="BH159" i="8"/>
  <c r="BG159" i="8"/>
  <c r="BE159" i="8"/>
  <c r="T159" i="8"/>
  <c r="R159" i="8"/>
  <c r="P159" i="8"/>
  <c r="BI158" i="8"/>
  <c r="BH158" i="8"/>
  <c r="BG158" i="8"/>
  <c r="BE158" i="8"/>
  <c r="T158" i="8"/>
  <c r="R158" i="8"/>
  <c r="P158" i="8"/>
  <c r="BI157" i="8"/>
  <c r="BH157" i="8"/>
  <c r="BG157" i="8"/>
  <c r="BE157" i="8"/>
  <c r="T157" i="8"/>
  <c r="R157" i="8"/>
  <c r="P157" i="8"/>
  <c r="BI156" i="8"/>
  <c r="BH156" i="8"/>
  <c r="BG156" i="8"/>
  <c r="BE156" i="8"/>
  <c r="T156" i="8"/>
  <c r="R156" i="8"/>
  <c r="P156" i="8"/>
  <c r="BI155" i="8"/>
  <c r="BH155" i="8"/>
  <c r="BG155" i="8"/>
  <c r="BE155" i="8"/>
  <c r="T155" i="8"/>
  <c r="R155" i="8"/>
  <c r="P155" i="8"/>
  <c r="BI154" i="8"/>
  <c r="BH154" i="8"/>
  <c r="BG154" i="8"/>
  <c r="BE154" i="8"/>
  <c r="T154" i="8"/>
  <c r="R154" i="8"/>
  <c r="P154" i="8"/>
  <c r="BI153" i="8"/>
  <c r="BH153" i="8"/>
  <c r="BG153" i="8"/>
  <c r="BE153" i="8"/>
  <c r="T153" i="8"/>
  <c r="R153" i="8"/>
  <c r="P153" i="8"/>
  <c r="BI152" i="8"/>
  <c r="BH152" i="8"/>
  <c r="BG152" i="8"/>
  <c r="BE152" i="8"/>
  <c r="T152" i="8"/>
  <c r="R152" i="8"/>
  <c r="P152" i="8"/>
  <c r="BI151" i="8"/>
  <c r="BH151" i="8"/>
  <c r="BG151" i="8"/>
  <c r="BE151" i="8"/>
  <c r="T151" i="8"/>
  <c r="R151" i="8"/>
  <c r="P151" i="8"/>
  <c r="BI150" i="8"/>
  <c r="BH150" i="8"/>
  <c r="BG150" i="8"/>
  <c r="BE150" i="8"/>
  <c r="T150" i="8"/>
  <c r="R150" i="8"/>
  <c r="P150" i="8"/>
  <c r="BI149" i="8"/>
  <c r="BH149" i="8"/>
  <c r="BG149" i="8"/>
  <c r="BE149" i="8"/>
  <c r="T149" i="8"/>
  <c r="R149" i="8"/>
  <c r="P149" i="8"/>
  <c r="BI148" i="8"/>
  <c r="BH148" i="8"/>
  <c r="BG148" i="8"/>
  <c r="BE148" i="8"/>
  <c r="T148" i="8"/>
  <c r="R148" i="8"/>
  <c r="P148" i="8"/>
  <c r="BI147" i="8"/>
  <c r="BH147" i="8"/>
  <c r="BG147" i="8"/>
  <c r="BE147" i="8"/>
  <c r="T147" i="8"/>
  <c r="R147" i="8"/>
  <c r="P147" i="8"/>
  <c r="BI146" i="8"/>
  <c r="BH146" i="8"/>
  <c r="BG146" i="8"/>
  <c r="BE146" i="8"/>
  <c r="T146" i="8"/>
  <c r="R146" i="8"/>
  <c r="P146" i="8"/>
  <c r="BI145" i="8"/>
  <c r="BH145" i="8"/>
  <c r="BG145" i="8"/>
  <c r="BE145" i="8"/>
  <c r="T145" i="8"/>
  <c r="R145" i="8"/>
  <c r="P145" i="8"/>
  <c r="BI144" i="8"/>
  <c r="BH144" i="8"/>
  <c r="BG144" i="8"/>
  <c r="BE144" i="8"/>
  <c r="T144" i="8"/>
  <c r="R144" i="8"/>
  <c r="P144" i="8"/>
  <c r="BI143" i="8"/>
  <c r="BH143" i="8"/>
  <c r="BG143" i="8"/>
  <c r="BE143" i="8"/>
  <c r="T143" i="8"/>
  <c r="R143" i="8"/>
  <c r="P143" i="8"/>
  <c r="BI142" i="8"/>
  <c r="BH142" i="8"/>
  <c r="BG142" i="8"/>
  <c r="BE142" i="8"/>
  <c r="T142" i="8"/>
  <c r="R142" i="8"/>
  <c r="P142" i="8"/>
  <c r="BI141" i="8"/>
  <c r="BH141" i="8"/>
  <c r="BG141" i="8"/>
  <c r="BE141" i="8"/>
  <c r="T141" i="8"/>
  <c r="R141" i="8"/>
  <c r="P141" i="8"/>
  <c r="BI140" i="8"/>
  <c r="BH140" i="8"/>
  <c r="BG140" i="8"/>
  <c r="BE140" i="8"/>
  <c r="T140" i="8"/>
  <c r="R140" i="8"/>
  <c r="P140" i="8"/>
  <c r="BI139" i="8"/>
  <c r="BH139" i="8"/>
  <c r="BG139" i="8"/>
  <c r="BE139" i="8"/>
  <c r="T139" i="8"/>
  <c r="R139" i="8"/>
  <c r="P139" i="8"/>
  <c r="BI138" i="8"/>
  <c r="BH138" i="8"/>
  <c r="BG138" i="8"/>
  <c r="BE138" i="8"/>
  <c r="T138" i="8"/>
  <c r="R138" i="8"/>
  <c r="P138" i="8"/>
  <c r="BI137" i="8"/>
  <c r="BH137" i="8"/>
  <c r="BG137" i="8"/>
  <c r="BE137" i="8"/>
  <c r="T137" i="8"/>
  <c r="R137" i="8"/>
  <c r="P137" i="8"/>
  <c r="BI136" i="8"/>
  <c r="BH136" i="8"/>
  <c r="BG136" i="8"/>
  <c r="BE136" i="8"/>
  <c r="T136" i="8"/>
  <c r="R136" i="8"/>
  <c r="P136" i="8"/>
  <c r="BI135" i="8"/>
  <c r="BH135" i="8"/>
  <c r="BG135" i="8"/>
  <c r="BE135" i="8"/>
  <c r="T135" i="8"/>
  <c r="R135" i="8"/>
  <c r="P135" i="8"/>
  <c r="BI134" i="8"/>
  <c r="BH134" i="8"/>
  <c r="BG134" i="8"/>
  <c r="BE134" i="8"/>
  <c r="T134" i="8"/>
  <c r="R134" i="8"/>
  <c r="P134" i="8"/>
  <c r="BI133" i="8"/>
  <c r="BH133" i="8"/>
  <c r="BG133" i="8"/>
  <c r="BE133" i="8"/>
  <c r="T133" i="8"/>
  <c r="R133" i="8"/>
  <c r="P133" i="8"/>
  <c r="BI132" i="8"/>
  <c r="BH132" i="8"/>
  <c r="BG132" i="8"/>
  <c r="BE132" i="8"/>
  <c r="T132" i="8"/>
  <c r="R132" i="8"/>
  <c r="P132" i="8"/>
  <c r="BI131" i="8"/>
  <c r="BH131" i="8"/>
  <c r="BG131" i="8"/>
  <c r="BE131" i="8"/>
  <c r="T131" i="8"/>
  <c r="R131" i="8"/>
  <c r="P131" i="8"/>
  <c r="BI130" i="8"/>
  <c r="BH130" i="8"/>
  <c r="BG130" i="8"/>
  <c r="BE130" i="8"/>
  <c r="T130" i="8"/>
  <c r="R130" i="8"/>
  <c r="P130" i="8"/>
  <c r="BI129" i="8"/>
  <c r="BH129" i="8"/>
  <c r="BG129" i="8"/>
  <c r="BE129" i="8"/>
  <c r="T129" i="8"/>
  <c r="R129" i="8"/>
  <c r="P129" i="8"/>
  <c r="BI128" i="8"/>
  <c r="BH128" i="8"/>
  <c r="BG128" i="8"/>
  <c r="BE128" i="8"/>
  <c r="T128" i="8"/>
  <c r="R128" i="8"/>
  <c r="P128" i="8"/>
  <c r="BI127" i="8"/>
  <c r="BH127" i="8"/>
  <c r="BG127" i="8"/>
  <c r="BE127" i="8"/>
  <c r="T127" i="8"/>
  <c r="R127" i="8"/>
  <c r="P127" i="8"/>
  <c r="BI126" i="8"/>
  <c r="BH126" i="8"/>
  <c r="BG126" i="8"/>
  <c r="BE126" i="8"/>
  <c r="T126" i="8"/>
  <c r="R126" i="8"/>
  <c r="P126" i="8"/>
  <c r="J120" i="8"/>
  <c r="J119" i="8"/>
  <c r="F117" i="8"/>
  <c r="E115" i="8"/>
  <c r="J92" i="8"/>
  <c r="J91" i="8"/>
  <c r="F89" i="8"/>
  <c r="E87" i="8"/>
  <c r="J18" i="8"/>
  <c r="E18" i="8"/>
  <c r="F120" i="8"/>
  <c r="J17" i="8"/>
  <c r="J15" i="8"/>
  <c r="E15" i="8"/>
  <c r="F119" i="8" s="1"/>
  <c r="J14" i="8"/>
  <c r="J12" i="8"/>
  <c r="J117" i="8" s="1"/>
  <c r="E7" i="8"/>
  <c r="E85" i="8" s="1"/>
  <c r="J37" i="7"/>
  <c r="J36" i="7"/>
  <c r="AY100" i="1" s="1"/>
  <c r="J35" i="7"/>
  <c r="AX100" i="1"/>
  <c r="BI151" i="7"/>
  <c r="BH151" i="7"/>
  <c r="BG151" i="7"/>
  <c r="BE151" i="7"/>
  <c r="T151" i="7"/>
  <c r="R151" i="7"/>
  <c r="P151" i="7"/>
  <c r="BI150" i="7"/>
  <c r="BH150" i="7"/>
  <c r="BG150" i="7"/>
  <c r="BE150" i="7"/>
  <c r="T150" i="7"/>
  <c r="R150" i="7"/>
  <c r="P150" i="7"/>
  <c r="BI148" i="7"/>
  <c r="BH148" i="7"/>
  <c r="BG148" i="7"/>
  <c r="BE148" i="7"/>
  <c r="T148" i="7"/>
  <c r="R148" i="7"/>
  <c r="P148" i="7"/>
  <c r="BI147" i="7"/>
  <c r="BH147" i="7"/>
  <c r="BG147" i="7"/>
  <c r="BE147" i="7"/>
  <c r="T147" i="7"/>
  <c r="R147" i="7"/>
  <c r="P147" i="7"/>
  <c r="BI146" i="7"/>
  <c r="BH146" i="7"/>
  <c r="BG146" i="7"/>
  <c r="BE146" i="7"/>
  <c r="T146" i="7"/>
  <c r="R146" i="7"/>
  <c r="P146" i="7"/>
  <c r="BI144" i="7"/>
  <c r="BH144" i="7"/>
  <c r="BG144" i="7"/>
  <c r="BE144" i="7"/>
  <c r="T144" i="7"/>
  <c r="R144" i="7"/>
  <c r="P144" i="7"/>
  <c r="BI143" i="7"/>
  <c r="BH143" i="7"/>
  <c r="BG143" i="7"/>
  <c r="BE143" i="7"/>
  <c r="T143" i="7"/>
  <c r="R143" i="7"/>
  <c r="P143" i="7"/>
  <c r="BI142" i="7"/>
  <c r="BH142" i="7"/>
  <c r="BG142" i="7"/>
  <c r="BE142" i="7"/>
  <c r="T142" i="7"/>
  <c r="R142" i="7"/>
  <c r="P142" i="7"/>
  <c r="BI141" i="7"/>
  <c r="BH141" i="7"/>
  <c r="BG141" i="7"/>
  <c r="BE141" i="7"/>
  <c r="T141" i="7"/>
  <c r="R141" i="7"/>
  <c r="P141" i="7"/>
  <c r="BI140" i="7"/>
  <c r="BH140" i="7"/>
  <c r="BG140" i="7"/>
  <c r="BE140" i="7"/>
  <c r="T140" i="7"/>
  <c r="R140" i="7"/>
  <c r="P140" i="7"/>
  <c r="BI139" i="7"/>
  <c r="BH139" i="7"/>
  <c r="BG139" i="7"/>
  <c r="BE139" i="7"/>
  <c r="T139" i="7"/>
  <c r="R139" i="7"/>
  <c r="P139" i="7"/>
  <c r="BI138" i="7"/>
  <c r="BH138" i="7"/>
  <c r="BG138" i="7"/>
  <c r="BE138" i="7"/>
  <c r="T138" i="7"/>
  <c r="R138" i="7"/>
  <c r="P138" i="7"/>
  <c r="BI137" i="7"/>
  <c r="BH137" i="7"/>
  <c r="BG137" i="7"/>
  <c r="BE137" i="7"/>
  <c r="T137" i="7"/>
  <c r="R137" i="7"/>
  <c r="P137" i="7"/>
  <c r="BI136" i="7"/>
  <c r="BH136" i="7"/>
  <c r="BG136" i="7"/>
  <c r="BE136" i="7"/>
  <c r="T136" i="7"/>
  <c r="R136" i="7"/>
  <c r="P136" i="7"/>
  <c r="BI135" i="7"/>
  <c r="BH135" i="7"/>
  <c r="BG135" i="7"/>
  <c r="BE135" i="7"/>
  <c r="T135" i="7"/>
  <c r="R135" i="7"/>
  <c r="P135" i="7"/>
  <c r="BI134" i="7"/>
  <c r="BH134" i="7"/>
  <c r="BG134" i="7"/>
  <c r="BE134" i="7"/>
  <c r="T134" i="7"/>
  <c r="R134" i="7"/>
  <c r="P134" i="7"/>
  <c r="BI133" i="7"/>
  <c r="BH133" i="7"/>
  <c r="BG133" i="7"/>
  <c r="BE133" i="7"/>
  <c r="T133" i="7"/>
  <c r="R133" i="7"/>
  <c r="P133" i="7"/>
  <c r="BI132" i="7"/>
  <c r="BH132" i="7"/>
  <c r="BG132" i="7"/>
  <c r="BE132" i="7"/>
  <c r="T132" i="7"/>
  <c r="R132" i="7"/>
  <c r="P132" i="7"/>
  <c r="BI131" i="7"/>
  <c r="BH131" i="7"/>
  <c r="BG131" i="7"/>
  <c r="BE131" i="7"/>
  <c r="T131" i="7"/>
  <c r="R131" i="7"/>
  <c r="P131" i="7"/>
  <c r="BI130" i="7"/>
  <c r="BH130" i="7"/>
  <c r="BG130" i="7"/>
  <c r="BE130" i="7"/>
  <c r="T130" i="7"/>
  <c r="R130" i="7"/>
  <c r="P130" i="7"/>
  <c r="BI129" i="7"/>
  <c r="BH129" i="7"/>
  <c r="BG129" i="7"/>
  <c r="BE129" i="7"/>
  <c r="T129" i="7"/>
  <c r="R129" i="7"/>
  <c r="P129" i="7"/>
  <c r="BI128" i="7"/>
  <c r="BH128" i="7"/>
  <c r="BG128" i="7"/>
  <c r="BE128" i="7"/>
  <c r="T128" i="7"/>
  <c r="R128" i="7"/>
  <c r="P128" i="7"/>
  <c r="BI125" i="7"/>
  <c r="BH125" i="7"/>
  <c r="BG125" i="7"/>
  <c r="BE125" i="7"/>
  <c r="T125" i="7"/>
  <c r="R125" i="7"/>
  <c r="P125" i="7"/>
  <c r="BI124" i="7"/>
  <c r="BH124" i="7"/>
  <c r="BG124" i="7"/>
  <c r="BE124" i="7"/>
  <c r="T124" i="7"/>
  <c r="R124" i="7"/>
  <c r="P124" i="7"/>
  <c r="J118" i="7"/>
  <c r="J117" i="7"/>
  <c r="F115" i="7"/>
  <c r="E113" i="7"/>
  <c r="J92" i="7"/>
  <c r="J91" i="7"/>
  <c r="F89" i="7"/>
  <c r="E87" i="7"/>
  <c r="J18" i="7"/>
  <c r="E18" i="7"/>
  <c r="F118" i="7" s="1"/>
  <c r="J17" i="7"/>
  <c r="J15" i="7"/>
  <c r="E15" i="7"/>
  <c r="F117" i="7"/>
  <c r="J14" i="7"/>
  <c r="J12" i="7"/>
  <c r="J89" i="7" s="1"/>
  <c r="E7" i="7"/>
  <c r="E111" i="7" s="1"/>
  <c r="J37" i="6"/>
  <c r="J36" i="6"/>
  <c r="AY99" i="1"/>
  <c r="J35" i="6"/>
  <c r="AX99" i="1" s="1"/>
  <c r="BI288" i="6"/>
  <c r="BH288" i="6"/>
  <c r="BG288" i="6"/>
  <c r="BE288" i="6"/>
  <c r="T288" i="6"/>
  <c r="R288" i="6"/>
  <c r="P288" i="6"/>
  <c r="BI287" i="6"/>
  <c r="BH287" i="6"/>
  <c r="BG287" i="6"/>
  <c r="BE287" i="6"/>
  <c r="T287" i="6"/>
  <c r="R287" i="6"/>
  <c r="P287" i="6"/>
  <c r="BI286" i="6"/>
  <c r="BH286" i="6"/>
  <c r="BG286" i="6"/>
  <c r="BE286" i="6"/>
  <c r="T286" i="6"/>
  <c r="R286" i="6"/>
  <c r="P286" i="6"/>
  <c r="BI285" i="6"/>
  <c r="BH285" i="6"/>
  <c r="BG285" i="6"/>
  <c r="BE285" i="6"/>
  <c r="T285" i="6"/>
  <c r="R285" i="6"/>
  <c r="P285" i="6"/>
  <c r="BI284" i="6"/>
  <c r="BH284" i="6"/>
  <c r="BG284" i="6"/>
  <c r="BE284" i="6"/>
  <c r="T284" i="6"/>
  <c r="R284" i="6"/>
  <c r="P284" i="6"/>
  <c r="BI283" i="6"/>
  <c r="BH283" i="6"/>
  <c r="BG283" i="6"/>
  <c r="BE283" i="6"/>
  <c r="T283" i="6"/>
  <c r="R283" i="6"/>
  <c r="P283" i="6"/>
  <c r="BI282" i="6"/>
  <c r="BH282" i="6"/>
  <c r="BG282" i="6"/>
  <c r="BE282" i="6"/>
  <c r="T282" i="6"/>
  <c r="R282" i="6"/>
  <c r="P282" i="6"/>
  <c r="BI281" i="6"/>
  <c r="BH281" i="6"/>
  <c r="BG281" i="6"/>
  <c r="BE281" i="6"/>
  <c r="T281" i="6"/>
  <c r="R281" i="6"/>
  <c r="P281" i="6"/>
  <c r="BI279" i="6"/>
  <c r="BH279" i="6"/>
  <c r="BG279" i="6"/>
  <c r="BE279" i="6"/>
  <c r="T279" i="6"/>
  <c r="R279" i="6"/>
  <c r="P279" i="6"/>
  <c r="BI278" i="6"/>
  <c r="BH278" i="6"/>
  <c r="BG278" i="6"/>
  <c r="BE278" i="6"/>
  <c r="T278" i="6"/>
  <c r="R278" i="6"/>
  <c r="P278" i="6"/>
  <c r="BI277" i="6"/>
  <c r="BH277" i="6"/>
  <c r="BG277" i="6"/>
  <c r="BE277" i="6"/>
  <c r="T277" i="6"/>
  <c r="R277" i="6"/>
  <c r="P277" i="6"/>
  <c r="BI276" i="6"/>
  <c r="BH276" i="6"/>
  <c r="BG276" i="6"/>
  <c r="BE276" i="6"/>
  <c r="T276" i="6"/>
  <c r="R276" i="6"/>
  <c r="P276" i="6"/>
  <c r="BI273" i="6"/>
  <c r="BH273" i="6"/>
  <c r="BG273" i="6"/>
  <c r="BE273" i="6"/>
  <c r="T273" i="6"/>
  <c r="T272" i="6" s="1"/>
  <c r="R273" i="6"/>
  <c r="R272" i="6" s="1"/>
  <c r="P273" i="6"/>
  <c r="P272" i="6"/>
  <c r="BI271" i="6"/>
  <c r="BH271" i="6"/>
  <c r="BG271" i="6"/>
  <c r="BE271" i="6"/>
  <c r="T271" i="6"/>
  <c r="R271" i="6"/>
  <c r="P271" i="6"/>
  <c r="BI270" i="6"/>
  <c r="BH270" i="6"/>
  <c r="BG270" i="6"/>
  <c r="BE270" i="6"/>
  <c r="T270" i="6"/>
  <c r="R270" i="6"/>
  <c r="P270" i="6"/>
  <c r="BI269" i="6"/>
  <c r="BH269" i="6"/>
  <c r="BG269" i="6"/>
  <c r="BE269" i="6"/>
  <c r="T269" i="6"/>
  <c r="R269" i="6"/>
  <c r="P269" i="6"/>
  <c r="BI268" i="6"/>
  <c r="BH268" i="6"/>
  <c r="BG268" i="6"/>
  <c r="BE268" i="6"/>
  <c r="T268" i="6"/>
  <c r="R268" i="6"/>
  <c r="P268" i="6"/>
  <c r="BI267" i="6"/>
  <c r="BH267" i="6"/>
  <c r="BG267" i="6"/>
  <c r="BE267" i="6"/>
  <c r="T267" i="6"/>
  <c r="R267" i="6"/>
  <c r="P267" i="6"/>
  <c r="BI266" i="6"/>
  <c r="BH266" i="6"/>
  <c r="BG266" i="6"/>
  <c r="BE266" i="6"/>
  <c r="T266" i="6"/>
  <c r="R266" i="6"/>
  <c r="P266" i="6"/>
  <c r="BI265" i="6"/>
  <c r="BH265" i="6"/>
  <c r="BG265" i="6"/>
  <c r="BE265" i="6"/>
  <c r="T265" i="6"/>
  <c r="R265" i="6"/>
  <c r="P265" i="6"/>
  <c r="BI264" i="6"/>
  <c r="BH264" i="6"/>
  <c r="BG264" i="6"/>
  <c r="BE264" i="6"/>
  <c r="T264" i="6"/>
  <c r="R264" i="6"/>
  <c r="P264" i="6"/>
  <c r="BI263" i="6"/>
  <c r="BH263" i="6"/>
  <c r="BG263" i="6"/>
  <c r="BE263" i="6"/>
  <c r="T263" i="6"/>
  <c r="R263" i="6"/>
  <c r="P263" i="6"/>
  <c r="BI262" i="6"/>
  <c r="BH262" i="6"/>
  <c r="BG262" i="6"/>
  <c r="BE262" i="6"/>
  <c r="T262" i="6"/>
  <c r="R262" i="6"/>
  <c r="P262" i="6"/>
  <c r="BI261" i="6"/>
  <c r="BH261" i="6"/>
  <c r="BG261" i="6"/>
  <c r="BE261" i="6"/>
  <c r="T261" i="6"/>
  <c r="R261" i="6"/>
  <c r="P261" i="6"/>
  <c r="BI260" i="6"/>
  <c r="BH260" i="6"/>
  <c r="BG260" i="6"/>
  <c r="BE260" i="6"/>
  <c r="T260" i="6"/>
  <c r="R260" i="6"/>
  <c r="P260" i="6"/>
  <c r="BI259" i="6"/>
  <c r="BH259" i="6"/>
  <c r="BG259" i="6"/>
  <c r="BE259" i="6"/>
  <c r="T259" i="6"/>
  <c r="R259" i="6"/>
  <c r="P259" i="6"/>
  <c r="BI258" i="6"/>
  <c r="BH258" i="6"/>
  <c r="BG258" i="6"/>
  <c r="BE258" i="6"/>
  <c r="T258" i="6"/>
  <c r="R258" i="6"/>
  <c r="P258" i="6"/>
  <c r="BI257" i="6"/>
  <c r="BH257" i="6"/>
  <c r="BG257" i="6"/>
  <c r="BE257" i="6"/>
  <c r="T257" i="6"/>
  <c r="R257" i="6"/>
  <c r="P257" i="6"/>
  <c r="BI256" i="6"/>
  <c r="BH256" i="6"/>
  <c r="BG256" i="6"/>
  <c r="BE256" i="6"/>
  <c r="T256" i="6"/>
  <c r="R256" i="6"/>
  <c r="P256" i="6"/>
  <c r="BI255" i="6"/>
  <c r="BH255" i="6"/>
  <c r="BG255" i="6"/>
  <c r="BE255" i="6"/>
  <c r="T255" i="6"/>
  <c r="R255" i="6"/>
  <c r="P255" i="6"/>
  <c r="BI254" i="6"/>
  <c r="BH254" i="6"/>
  <c r="BG254" i="6"/>
  <c r="BE254" i="6"/>
  <c r="T254" i="6"/>
  <c r="R254" i="6"/>
  <c r="P254" i="6"/>
  <c r="BI253" i="6"/>
  <c r="BH253" i="6"/>
  <c r="BG253" i="6"/>
  <c r="BE253" i="6"/>
  <c r="T253" i="6"/>
  <c r="R253" i="6"/>
  <c r="P253" i="6"/>
  <c r="BI252" i="6"/>
  <c r="BH252" i="6"/>
  <c r="BG252" i="6"/>
  <c r="BE252" i="6"/>
  <c r="T252" i="6"/>
  <c r="R252" i="6"/>
  <c r="P252" i="6"/>
  <c r="BI251" i="6"/>
  <c r="BH251" i="6"/>
  <c r="BG251" i="6"/>
  <c r="BE251" i="6"/>
  <c r="T251" i="6"/>
  <c r="R251" i="6"/>
  <c r="P251" i="6"/>
  <c r="BI250" i="6"/>
  <c r="BH250" i="6"/>
  <c r="BG250" i="6"/>
  <c r="BE250" i="6"/>
  <c r="T250" i="6"/>
  <c r="R250" i="6"/>
  <c r="P250" i="6"/>
  <c r="BI249" i="6"/>
  <c r="BH249" i="6"/>
  <c r="BG249" i="6"/>
  <c r="BE249" i="6"/>
  <c r="T249" i="6"/>
  <c r="R249" i="6"/>
  <c r="P249" i="6"/>
  <c r="BI248" i="6"/>
  <c r="BH248" i="6"/>
  <c r="BG248" i="6"/>
  <c r="BE248" i="6"/>
  <c r="T248" i="6"/>
  <c r="R248" i="6"/>
  <c r="P248" i="6"/>
  <c r="BI247" i="6"/>
  <c r="BH247" i="6"/>
  <c r="BG247" i="6"/>
  <c r="BE247" i="6"/>
  <c r="T247" i="6"/>
  <c r="R247" i="6"/>
  <c r="P247" i="6"/>
  <c r="BI246" i="6"/>
  <c r="BH246" i="6"/>
  <c r="BG246" i="6"/>
  <c r="BE246" i="6"/>
  <c r="T246" i="6"/>
  <c r="R246" i="6"/>
  <c r="P246" i="6"/>
  <c r="BI245" i="6"/>
  <c r="BH245" i="6"/>
  <c r="BG245" i="6"/>
  <c r="BE245" i="6"/>
  <c r="T245" i="6"/>
  <c r="R245" i="6"/>
  <c r="P245" i="6"/>
  <c r="BI244" i="6"/>
  <c r="BH244" i="6"/>
  <c r="BG244" i="6"/>
  <c r="BE244" i="6"/>
  <c r="T244" i="6"/>
  <c r="R244" i="6"/>
  <c r="P244" i="6"/>
  <c r="BI242" i="6"/>
  <c r="BH242" i="6"/>
  <c r="BG242" i="6"/>
  <c r="BE242" i="6"/>
  <c r="T242" i="6"/>
  <c r="R242" i="6"/>
  <c r="P242" i="6"/>
  <c r="BI241" i="6"/>
  <c r="BH241" i="6"/>
  <c r="BG241" i="6"/>
  <c r="BE241" i="6"/>
  <c r="T241" i="6"/>
  <c r="R241" i="6"/>
  <c r="P241" i="6"/>
  <c r="BI240" i="6"/>
  <c r="BH240" i="6"/>
  <c r="BG240" i="6"/>
  <c r="BE240" i="6"/>
  <c r="T240" i="6"/>
  <c r="R240" i="6"/>
  <c r="P240" i="6"/>
  <c r="BI239" i="6"/>
  <c r="BH239" i="6"/>
  <c r="BG239" i="6"/>
  <c r="BE239" i="6"/>
  <c r="T239" i="6"/>
  <c r="R239" i="6"/>
  <c r="P239" i="6"/>
  <c r="BI238" i="6"/>
  <c r="BH238" i="6"/>
  <c r="BG238" i="6"/>
  <c r="BE238" i="6"/>
  <c r="T238" i="6"/>
  <c r="R238" i="6"/>
  <c r="P238" i="6"/>
  <c r="BI237" i="6"/>
  <c r="BH237" i="6"/>
  <c r="BG237" i="6"/>
  <c r="BE237" i="6"/>
  <c r="T237" i="6"/>
  <c r="R237" i="6"/>
  <c r="P237" i="6"/>
  <c r="BI236" i="6"/>
  <c r="BH236" i="6"/>
  <c r="BG236" i="6"/>
  <c r="BE236" i="6"/>
  <c r="T236" i="6"/>
  <c r="R236" i="6"/>
  <c r="P236" i="6"/>
  <c r="BI235" i="6"/>
  <c r="BH235" i="6"/>
  <c r="BG235" i="6"/>
  <c r="BE235" i="6"/>
  <c r="T235" i="6"/>
  <c r="R235" i="6"/>
  <c r="P235" i="6"/>
  <c r="BI234" i="6"/>
  <c r="BH234" i="6"/>
  <c r="BG234" i="6"/>
  <c r="BE234" i="6"/>
  <c r="T234" i="6"/>
  <c r="R234" i="6"/>
  <c r="P234" i="6"/>
  <c r="BI233" i="6"/>
  <c r="BH233" i="6"/>
  <c r="BG233" i="6"/>
  <c r="BE233" i="6"/>
  <c r="T233" i="6"/>
  <c r="R233" i="6"/>
  <c r="P233" i="6"/>
  <c r="BI232" i="6"/>
  <c r="BH232" i="6"/>
  <c r="BG232" i="6"/>
  <c r="BE232" i="6"/>
  <c r="T232" i="6"/>
  <c r="R232" i="6"/>
  <c r="P232" i="6"/>
  <c r="BI231" i="6"/>
  <c r="BH231" i="6"/>
  <c r="BG231" i="6"/>
  <c r="BE231" i="6"/>
  <c r="T231" i="6"/>
  <c r="R231" i="6"/>
  <c r="P231" i="6"/>
  <c r="BI230" i="6"/>
  <c r="BH230" i="6"/>
  <c r="BG230" i="6"/>
  <c r="BE230" i="6"/>
  <c r="T230" i="6"/>
  <c r="R230" i="6"/>
  <c r="P230" i="6"/>
  <c r="BI229" i="6"/>
  <c r="BH229" i="6"/>
  <c r="BG229" i="6"/>
  <c r="BE229" i="6"/>
  <c r="T229" i="6"/>
  <c r="R229" i="6"/>
  <c r="P229" i="6"/>
  <c r="BI228" i="6"/>
  <c r="BH228" i="6"/>
  <c r="BG228" i="6"/>
  <c r="BE228" i="6"/>
  <c r="T228" i="6"/>
  <c r="R228" i="6"/>
  <c r="P228" i="6"/>
  <c r="BI227" i="6"/>
  <c r="BH227" i="6"/>
  <c r="BG227" i="6"/>
  <c r="BE227" i="6"/>
  <c r="T227" i="6"/>
  <c r="R227" i="6"/>
  <c r="P227" i="6"/>
  <c r="BI225" i="6"/>
  <c r="BH225" i="6"/>
  <c r="BG225" i="6"/>
  <c r="BE225" i="6"/>
  <c r="T225" i="6"/>
  <c r="R225" i="6"/>
  <c r="P225" i="6"/>
  <c r="BI224" i="6"/>
  <c r="BH224" i="6"/>
  <c r="BG224" i="6"/>
  <c r="BE224" i="6"/>
  <c r="T224" i="6"/>
  <c r="R224" i="6"/>
  <c r="P224" i="6"/>
  <c r="BI223" i="6"/>
  <c r="BH223" i="6"/>
  <c r="BG223" i="6"/>
  <c r="BE223" i="6"/>
  <c r="T223" i="6"/>
  <c r="R223" i="6"/>
  <c r="P223" i="6"/>
  <c r="BI222" i="6"/>
  <c r="BH222" i="6"/>
  <c r="BG222" i="6"/>
  <c r="BE222" i="6"/>
  <c r="T222" i="6"/>
  <c r="R222" i="6"/>
  <c r="P222" i="6"/>
  <c r="BI221" i="6"/>
  <c r="BH221" i="6"/>
  <c r="BG221" i="6"/>
  <c r="BE221" i="6"/>
  <c r="T221" i="6"/>
  <c r="R221" i="6"/>
  <c r="P221" i="6"/>
  <c r="BI220" i="6"/>
  <c r="BH220" i="6"/>
  <c r="BG220" i="6"/>
  <c r="BE220" i="6"/>
  <c r="T220" i="6"/>
  <c r="R220" i="6"/>
  <c r="P220" i="6"/>
  <c r="BI219" i="6"/>
  <c r="BH219" i="6"/>
  <c r="BG219" i="6"/>
  <c r="BE219" i="6"/>
  <c r="T219" i="6"/>
  <c r="R219" i="6"/>
  <c r="P219" i="6"/>
  <c r="BI218" i="6"/>
  <c r="BH218" i="6"/>
  <c r="BG218" i="6"/>
  <c r="BE218" i="6"/>
  <c r="T218" i="6"/>
  <c r="R218" i="6"/>
  <c r="P218" i="6"/>
  <c r="BI217" i="6"/>
  <c r="BH217" i="6"/>
  <c r="BG217" i="6"/>
  <c r="BE217" i="6"/>
  <c r="T217" i="6"/>
  <c r="R217" i="6"/>
  <c r="P217" i="6"/>
  <c r="BI216" i="6"/>
  <c r="BH216" i="6"/>
  <c r="BG216" i="6"/>
  <c r="BE216" i="6"/>
  <c r="T216" i="6"/>
  <c r="R216" i="6"/>
  <c r="P216" i="6"/>
  <c r="BI215" i="6"/>
  <c r="BH215" i="6"/>
  <c r="BG215" i="6"/>
  <c r="BE215" i="6"/>
  <c r="T215" i="6"/>
  <c r="R215" i="6"/>
  <c r="P215" i="6"/>
  <c r="BI214" i="6"/>
  <c r="BH214" i="6"/>
  <c r="BG214" i="6"/>
  <c r="BE214" i="6"/>
  <c r="T214" i="6"/>
  <c r="R214" i="6"/>
  <c r="P214" i="6"/>
  <c r="BI213" i="6"/>
  <c r="BH213" i="6"/>
  <c r="BG213" i="6"/>
  <c r="BE213" i="6"/>
  <c r="T213" i="6"/>
  <c r="R213" i="6"/>
  <c r="P213" i="6"/>
  <c r="BI212" i="6"/>
  <c r="BH212" i="6"/>
  <c r="BG212" i="6"/>
  <c r="BE212" i="6"/>
  <c r="T212" i="6"/>
  <c r="R212" i="6"/>
  <c r="P212" i="6"/>
  <c r="BI211" i="6"/>
  <c r="BH211" i="6"/>
  <c r="BG211" i="6"/>
  <c r="BE211" i="6"/>
  <c r="T211" i="6"/>
  <c r="R211" i="6"/>
  <c r="P211" i="6"/>
  <c r="BI210" i="6"/>
  <c r="BH210" i="6"/>
  <c r="BG210" i="6"/>
  <c r="BE210" i="6"/>
  <c r="T210" i="6"/>
  <c r="R210" i="6"/>
  <c r="P210" i="6"/>
  <c r="BI209" i="6"/>
  <c r="BH209" i="6"/>
  <c r="BG209" i="6"/>
  <c r="BE209" i="6"/>
  <c r="T209" i="6"/>
  <c r="R209" i="6"/>
  <c r="P209" i="6"/>
  <c r="BI208" i="6"/>
  <c r="BH208" i="6"/>
  <c r="BG208" i="6"/>
  <c r="BE208" i="6"/>
  <c r="T208" i="6"/>
  <c r="R208" i="6"/>
  <c r="P208" i="6"/>
  <c r="BI207" i="6"/>
  <c r="BH207" i="6"/>
  <c r="BG207" i="6"/>
  <c r="BE207" i="6"/>
  <c r="T207" i="6"/>
  <c r="R207" i="6"/>
  <c r="P207" i="6"/>
  <c r="BI206" i="6"/>
  <c r="BH206" i="6"/>
  <c r="BG206" i="6"/>
  <c r="BE206" i="6"/>
  <c r="T206" i="6"/>
  <c r="R206" i="6"/>
  <c r="P206" i="6"/>
  <c r="BI205" i="6"/>
  <c r="BH205" i="6"/>
  <c r="BG205" i="6"/>
  <c r="BE205" i="6"/>
  <c r="T205" i="6"/>
  <c r="R205" i="6"/>
  <c r="P205" i="6"/>
  <c r="BI204" i="6"/>
  <c r="BH204" i="6"/>
  <c r="BG204" i="6"/>
  <c r="BE204" i="6"/>
  <c r="T204" i="6"/>
  <c r="R204" i="6"/>
  <c r="P204" i="6"/>
  <c r="BI203" i="6"/>
  <c r="BH203" i="6"/>
  <c r="BG203" i="6"/>
  <c r="BE203" i="6"/>
  <c r="T203" i="6"/>
  <c r="R203" i="6"/>
  <c r="P203" i="6"/>
  <c r="BI202" i="6"/>
  <c r="BH202" i="6"/>
  <c r="BG202" i="6"/>
  <c r="BE202" i="6"/>
  <c r="T202" i="6"/>
  <c r="R202" i="6"/>
  <c r="P202" i="6"/>
  <c r="BI201" i="6"/>
  <c r="BH201" i="6"/>
  <c r="BG201" i="6"/>
  <c r="BE201" i="6"/>
  <c r="T201" i="6"/>
  <c r="R201" i="6"/>
  <c r="P201" i="6"/>
  <c r="BI200" i="6"/>
  <c r="BH200" i="6"/>
  <c r="BG200" i="6"/>
  <c r="BE200" i="6"/>
  <c r="T200" i="6"/>
  <c r="R200" i="6"/>
  <c r="P200" i="6"/>
  <c r="BI199" i="6"/>
  <c r="BH199" i="6"/>
  <c r="BG199" i="6"/>
  <c r="BE199" i="6"/>
  <c r="T199" i="6"/>
  <c r="R199" i="6"/>
  <c r="P199" i="6"/>
  <c r="BI198" i="6"/>
  <c r="BH198" i="6"/>
  <c r="BG198" i="6"/>
  <c r="BE198" i="6"/>
  <c r="T198" i="6"/>
  <c r="R198" i="6"/>
  <c r="P198" i="6"/>
  <c r="BI197" i="6"/>
  <c r="BH197" i="6"/>
  <c r="BG197" i="6"/>
  <c r="BE197" i="6"/>
  <c r="T197" i="6"/>
  <c r="R197" i="6"/>
  <c r="P197" i="6"/>
  <c r="BI196" i="6"/>
  <c r="BH196" i="6"/>
  <c r="BG196" i="6"/>
  <c r="BE196" i="6"/>
  <c r="T196" i="6"/>
  <c r="R196" i="6"/>
  <c r="P196" i="6"/>
  <c r="BI195" i="6"/>
  <c r="BH195" i="6"/>
  <c r="BG195" i="6"/>
  <c r="BE195" i="6"/>
  <c r="T195" i="6"/>
  <c r="R195" i="6"/>
  <c r="P195" i="6"/>
  <c r="BI194" i="6"/>
  <c r="BH194" i="6"/>
  <c r="BG194" i="6"/>
  <c r="BE194" i="6"/>
  <c r="T194" i="6"/>
  <c r="R194" i="6"/>
  <c r="P194" i="6"/>
  <c r="BI193" i="6"/>
  <c r="BH193" i="6"/>
  <c r="BG193" i="6"/>
  <c r="BE193" i="6"/>
  <c r="T193" i="6"/>
  <c r="R193" i="6"/>
  <c r="P193" i="6"/>
  <c r="BI192" i="6"/>
  <c r="BH192" i="6"/>
  <c r="BG192" i="6"/>
  <c r="BE192" i="6"/>
  <c r="T192" i="6"/>
  <c r="R192" i="6"/>
  <c r="P192" i="6"/>
  <c r="BI191" i="6"/>
  <c r="BH191" i="6"/>
  <c r="BG191" i="6"/>
  <c r="BE191" i="6"/>
  <c r="T191" i="6"/>
  <c r="R191" i="6"/>
  <c r="P191" i="6"/>
  <c r="BI190" i="6"/>
  <c r="BH190" i="6"/>
  <c r="BG190" i="6"/>
  <c r="BE190" i="6"/>
  <c r="T190" i="6"/>
  <c r="R190" i="6"/>
  <c r="P190" i="6"/>
  <c r="BI189" i="6"/>
  <c r="BH189" i="6"/>
  <c r="BG189" i="6"/>
  <c r="BE189" i="6"/>
  <c r="T189" i="6"/>
  <c r="R189" i="6"/>
  <c r="P189" i="6"/>
  <c r="BI188" i="6"/>
  <c r="BH188" i="6"/>
  <c r="BG188" i="6"/>
  <c r="BE188" i="6"/>
  <c r="T188" i="6"/>
  <c r="R188" i="6"/>
  <c r="P188" i="6"/>
  <c r="BI187" i="6"/>
  <c r="BH187" i="6"/>
  <c r="BG187" i="6"/>
  <c r="BE187" i="6"/>
  <c r="T187" i="6"/>
  <c r="R187" i="6"/>
  <c r="P187" i="6"/>
  <c r="BI186" i="6"/>
  <c r="BH186" i="6"/>
  <c r="BG186" i="6"/>
  <c r="BE186" i="6"/>
  <c r="T186" i="6"/>
  <c r="R186" i="6"/>
  <c r="P186" i="6"/>
  <c r="BI185" i="6"/>
  <c r="BH185" i="6"/>
  <c r="BG185" i="6"/>
  <c r="BE185" i="6"/>
  <c r="T185" i="6"/>
  <c r="R185" i="6"/>
  <c r="P185" i="6"/>
  <c r="BI184" i="6"/>
  <c r="BH184" i="6"/>
  <c r="BG184" i="6"/>
  <c r="BE184" i="6"/>
  <c r="T184" i="6"/>
  <c r="R184" i="6"/>
  <c r="P184" i="6"/>
  <c r="BI183" i="6"/>
  <c r="BH183" i="6"/>
  <c r="BG183" i="6"/>
  <c r="BE183" i="6"/>
  <c r="T183" i="6"/>
  <c r="R183" i="6"/>
  <c r="P183" i="6"/>
  <c r="BI182" i="6"/>
  <c r="BH182" i="6"/>
  <c r="BG182" i="6"/>
  <c r="BE182" i="6"/>
  <c r="T182" i="6"/>
  <c r="R182" i="6"/>
  <c r="P182" i="6"/>
  <c r="BI181" i="6"/>
  <c r="BH181" i="6"/>
  <c r="BG181" i="6"/>
  <c r="BE181" i="6"/>
  <c r="T181" i="6"/>
  <c r="R181" i="6"/>
  <c r="P181" i="6"/>
  <c r="BI180" i="6"/>
  <c r="BH180" i="6"/>
  <c r="BG180" i="6"/>
  <c r="BE180" i="6"/>
  <c r="T180" i="6"/>
  <c r="R180" i="6"/>
  <c r="P180" i="6"/>
  <c r="BI179" i="6"/>
  <c r="BH179" i="6"/>
  <c r="BG179" i="6"/>
  <c r="BE179" i="6"/>
  <c r="T179" i="6"/>
  <c r="R179" i="6"/>
  <c r="P179" i="6"/>
  <c r="BI178" i="6"/>
  <c r="BH178" i="6"/>
  <c r="BG178" i="6"/>
  <c r="BE178" i="6"/>
  <c r="T178" i="6"/>
  <c r="R178" i="6"/>
  <c r="P178" i="6"/>
  <c r="BI177" i="6"/>
  <c r="BH177" i="6"/>
  <c r="BG177" i="6"/>
  <c r="BE177" i="6"/>
  <c r="T177" i="6"/>
  <c r="R177" i="6"/>
  <c r="P177" i="6"/>
  <c r="BI176" i="6"/>
  <c r="BH176" i="6"/>
  <c r="BG176" i="6"/>
  <c r="BE176" i="6"/>
  <c r="T176" i="6"/>
  <c r="R176" i="6"/>
  <c r="P176" i="6"/>
  <c r="BI175" i="6"/>
  <c r="BH175" i="6"/>
  <c r="BG175" i="6"/>
  <c r="BE175" i="6"/>
  <c r="T175" i="6"/>
  <c r="R175" i="6"/>
  <c r="P175" i="6"/>
  <c r="BI174" i="6"/>
  <c r="BH174" i="6"/>
  <c r="BG174" i="6"/>
  <c r="BE174" i="6"/>
  <c r="T174" i="6"/>
  <c r="R174" i="6"/>
  <c r="P174" i="6"/>
  <c r="BI173" i="6"/>
  <c r="BH173" i="6"/>
  <c r="BG173" i="6"/>
  <c r="BE173" i="6"/>
  <c r="T173" i="6"/>
  <c r="R173" i="6"/>
  <c r="P173" i="6"/>
  <c r="BI172" i="6"/>
  <c r="BH172" i="6"/>
  <c r="BG172" i="6"/>
  <c r="BE172" i="6"/>
  <c r="T172" i="6"/>
  <c r="R172" i="6"/>
  <c r="P172" i="6"/>
  <c r="BI171" i="6"/>
  <c r="BH171" i="6"/>
  <c r="BG171" i="6"/>
  <c r="BE171" i="6"/>
  <c r="T171" i="6"/>
  <c r="R171" i="6"/>
  <c r="P171" i="6"/>
  <c r="BI170" i="6"/>
  <c r="BH170" i="6"/>
  <c r="BG170" i="6"/>
  <c r="BE170" i="6"/>
  <c r="T170" i="6"/>
  <c r="R170" i="6"/>
  <c r="P170" i="6"/>
  <c r="BI169" i="6"/>
  <c r="BH169" i="6"/>
  <c r="BG169" i="6"/>
  <c r="BE169" i="6"/>
  <c r="T169" i="6"/>
  <c r="R169" i="6"/>
  <c r="P169" i="6"/>
  <c r="BI168" i="6"/>
  <c r="BH168" i="6"/>
  <c r="BG168" i="6"/>
  <c r="BE168" i="6"/>
  <c r="T168" i="6"/>
  <c r="R168" i="6"/>
  <c r="P168" i="6"/>
  <c r="BI167" i="6"/>
  <c r="BH167" i="6"/>
  <c r="BG167" i="6"/>
  <c r="BE167" i="6"/>
  <c r="T167" i="6"/>
  <c r="R167" i="6"/>
  <c r="P167" i="6"/>
  <c r="BI166" i="6"/>
  <c r="BH166" i="6"/>
  <c r="BG166" i="6"/>
  <c r="BE166" i="6"/>
  <c r="T166" i="6"/>
  <c r="R166" i="6"/>
  <c r="P166" i="6"/>
  <c r="BI165" i="6"/>
  <c r="BH165" i="6"/>
  <c r="BG165" i="6"/>
  <c r="BE165" i="6"/>
  <c r="T165" i="6"/>
  <c r="R165" i="6"/>
  <c r="P165" i="6"/>
  <c r="BI164" i="6"/>
  <c r="BH164" i="6"/>
  <c r="BG164" i="6"/>
  <c r="BE164" i="6"/>
  <c r="T164" i="6"/>
  <c r="R164" i="6"/>
  <c r="P164" i="6"/>
  <c r="BI163" i="6"/>
  <c r="BH163" i="6"/>
  <c r="BG163" i="6"/>
  <c r="BE163" i="6"/>
  <c r="T163" i="6"/>
  <c r="R163" i="6"/>
  <c r="P163" i="6"/>
  <c r="BI162" i="6"/>
  <c r="BH162" i="6"/>
  <c r="BG162" i="6"/>
  <c r="BE162" i="6"/>
  <c r="T162" i="6"/>
  <c r="R162" i="6"/>
  <c r="P162" i="6"/>
  <c r="BI161" i="6"/>
  <c r="BH161" i="6"/>
  <c r="BG161" i="6"/>
  <c r="BE161" i="6"/>
  <c r="T161" i="6"/>
  <c r="R161" i="6"/>
  <c r="P161" i="6"/>
  <c r="BI160" i="6"/>
  <c r="BH160" i="6"/>
  <c r="BG160" i="6"/>
  <c r="BE160" i="6"/>
  <c r="T160" i="6"/>
  <c r="R160" i="6"/>
  <c r="P160" i="6"/>
  <c r="BI159" i="6"/>
  <c r="BH159" i="6"/>
  <c r="BG159" i="6"/>
  <c r="BE159" i="6"/>
  <c r="T159" i="6"/>
  <c r="R159" i="6"/>
  <c r="P159" i="6"/>
  <c r="BI158" i="6"/>
  <c r="BH158" i="6"/>
  <c r="BG158" i="6"/>
  <c r="BE158" i="6"/>
  <c r="T158" i="6"/>
  <c r="R158" i="6"/>
  <c r="P158" i="6"/>
  <c r="BI157" i="6"/>
  <c r="BH157" i="6"/>
  <c r="BG157" i="6"/>
  <c r="BE157" i="6"/>
  <c r="T157" i="6"/>
  <c r="R157" i="6"/>
  <c r="P157" i="6"/>
  <c r="BI156" i="6"/>
  <c r="BH156" i="6"/>
  <c r="BG156" i="6"/>
  <c r="BE156" i="6"/>
  <c r="T156" i="6"/>
  <c r="R156" i="6"/>
  <c r="P156" i="6"/>
  <c r="BI155" i="6"/>
  <c r="BH155" i="6"/>
  <c r="BG155" i="6"/>
  <c r="BE155" i="6"/>
  <c r="T155" i="6"/>
  <c r="R155" i="6"/>
  <c r="P155" i="6"/>
  <c r="BI154" i="6"/>
  <c r="BH154" i="6"/>
  <c r="BG154" i="6"/>
  <c r="BE154" i="6"/>
  <c r="T154" i="6"/>
  <c r="R154" i="6"/>
  <c r="P154" i="6"/>
  <c r="BI153" i="6"/>
  <c r="BH153" i="6"/>
  <c r="BG153" i="6"/>
  <c r="BE153" i="6"/>
  <c r="T153" i="6"/>
  <c r="R153" i="6"/>
  <c r="P153" i="6"/>
  <c r="BI152" i="6"/>
  <c r="BH152" i="6"/>
  <c r="BG152" i="6"/>
  <c r="BE152" i="6"/>
  <c r="T152" i="6"/>
  <c r="R152" i="6"/>
  <c r="P152" i="6"/>
  <c r="BI151" i="6"/>
  <c r="BH151" i="6"/>
  <c r="BG151" i="6"/>
  <c r="BE151" i="6"/>
  <c r="T151" i="6"/>
  <c r="R151" i="6"/>
  <c r="P151" i="6"/>
  <c r="BI150" i="6"/>
  <c r="BH150" i="6"/>
  <c r="BG150" i="6"/>
  <c r="BE150" i="6"/>
  <c r="T150" i="6"/>
  <c r="R150" i="6"/>
  <c r="P150" i="6"/>
  <c r="BI149" i="6"/>
  <c r="BH149" i="6"/>
  <c r="BG149" i="6"/>
  <c r="BE149" i="6"/>
  <c r="T149" i="6"/>
  <c r="R149" i="6"/>
  <c r="P149" i="6"/>
  <c r="BI148" i="6"/>
  <c r="BH148" i="6"/>
  <c r="BG148" i="6"/>
  <c r="BE148" i="6"/>
  <c r="T148" i="6"/>
  <c r="R148" i="6"/>
  <c r="P148" i="6"/>
  <c r="BI147" i="6"/>
  <c r="BH147" i="6"/>
  <c r="BG147" i="6"/>
  <c r="BE147" i="6"/>
  <c r="T147" i="6"/>
  <c r="R147" i="6"/>
  <c r="P147" i="6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4" i="6"/>
  <c r="BH134" i="6"/>
  <c r="BG134" i="6"/>
  <c r="BE134" i="6"/>
  <c r="T134" i="6"/>
  <c r="R134" i="6"/>
  <c r="P134" i="6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BI131" i="6"/>
  <c r="BH131" i="6"/>
  <c r="BG131" i="6"/>
  <c r="BE131" i="6"/>
  <c r="T131" i="6"/>
  <c r="R131" i="6"/>
  <c r="P131" i="6"/>
  <c r="BI130" i="6"/>
  <c r="BH130" i="6"/>
  <c r="BG130" i="6"/>
  <c r="BE130" i="6"/>
  <c r="T130" i="6"/>
  <c r="R130" i="6"/>
  <c r="P130" i="6"/>
  <c r="BI129" i="6"/>
  <c r="BH129" i="6"/>
  <c r="BG129" i="6"/>
  <c r="BE129" i="6"/>
  <c r="T129" i="6"/>
  <c r="R129" i="6"/>
  <c r="P129" i="6"/>
  <c r="BI128" i="6"/>
  <c r="BH128" i="6"/>
  <c r="BG128" i="6"/>
  <c r="BE128" i="6"/>
  <c r="T128" i="6"/>
  <c r="R128" i="6"/>
  <c r="P128" i="6"/>
  <c r="J122" i="6"/>
  <c r="J121" i="6"/>
  <c r="F119" i="6"/>
  <c r="E117" i="6"/>
  <c r="J92" i="6"/>
  <c r="J91" i="6"/>
  <c r="F89" i="6"/>
  <c r="E87" i="6"/>
  <c r="J18" i="6"/>
  <c r="E18" i="6"/>
  <c r="F92" i="6"/>
  <c r="J17" i="6"/>
  <c r="J15" i="6"/>
  <c r="E15" i="6"/>
  <c r="F121" i="6" s="1"/>
  <c r="J14" i="6"/>
  <c r="J12" i="6"/>
  <c r="J89" i="6" s="1"/>
  <c r="E7" i="6"/>
  <c r="E115" i="6" s="1"/>
  <c r="J37" i="5"/>
  <c r="J36" i="5"/>
  <c r="AY98" i="1" s="1"/>
  <c r="J35" i="5"/>
  <c r="AX98" i="1"/>
  <c r="BI276" i="5"/>
  <c r="BH276" i="5"/>
  <c r="BG276" i="5"/>
  <c r="BE276" i="5"/>
  <c r="T276" i="5"/>
  <c r="R276" i="5"/>
  <c r="P276" i="5"/>
  <c r="BI275" i="5"/>
  <c r="BH275" i="5"/>
  <c r="BG275" i="5"/>
  <c r="BE275" i="5"/>
  <c r="T275" i="5"/>
  <c r="R275" i="5"/>
  <c r="P275" i="5"/>
  <c r="BI272" i="5"/>
  <c r="BH272" i="5"/>
  <c r="BG272" i="5"/>
  <c r="BE272" i="5"/>
  <c r="T272" i="5"/>
  <c r="R272" i="5"/>
  <c r="P272" i="5"/>
  <c r="BI271" i="5"/>
  <c r="BH271" i="5"/>
  <c r="BG271" i="5"/>
  <c r="BE271" i="5"/>
  <c r="T271" i="5"/>
  <c r="R271" i="5"/>
  <c r="P271" i="5"/>
  <c r="BI270" i="5"/>
  <c r="BH270" i="5"/>
  <c r="BG270" i="5"/>
  <c r="BE270" i="5"/>
  <c r="T270" i="5"/>
  <c r="R270" i="5"/>
  <c r="P270" i="5"/>
  <c r="BI269" i="5"/>
  <c r="BH269" i="5"/>
  <c r="BG269" i="5"/>
  <c r="BE269" i="5"/>
  <c r="T269" i="5"/>
  <c r="R269" i="5"/>
  <c r="P269" i="5"/>
  <c r="BI268" i="5"/>
  <c r="BH268" i="5"/>
  <c r="BG268" i="5"/>
  <c r="BE268" i="5"/>
  <c r="T268" i="5"/>
  <c r="R268" i="5"/>
  <c r="P268" i="5"/>
  <c r="BI267" i="5"/>
  <c r="BH267" i="5"/>
  <c r="BG267" i="5"/>
  <c r="BE267" i="5"/>
  <c r="T267" i="5"/>
  <c r="R267" i="5"/>
  <c r="P267" i="5"/>
  <c r="BI266" i="5"/>
  <c r="BH266" i="5"/>
  <c r="BG266" i="5"/>
  <c r="BE266" i="5"/>
  <c r="T266" i="5"/>
  <c r="R266" i="5"/>
  <c r="P266" i="5"/>
  <c r="BI265" i="5"/>
  <c r="BH265" i="5"/>
  <c r="BG265" i="5"/>
  <c r="BE265" i="5"/>
  <c r="T265" i="5"/>
  <c r="R265" i="5"/>
  <c r="P265" i="5"/>
  <c r="BI264" i="5"/>
  <c r="BH264" i="5"/>
  <c r="BG264" i="5"/>
  <c r="BE264" i="5"/>
  <c r="T264" i="5"/>
  <c r="R264" i="5"/>
  <c r="P264" i="5"/>
  <c r="BI263" i="5"/>
  <c r="BH263" i="5"/>
  <c r="BG263" i="5"/>
  <c r="BE263" i="5"/>
  <c r="T263" i="5"/>
  <c r="R263" i="5"/>
  <c r="P263" i="5"/>
  <c r="BI262" i="5"/>
  <c r="BH262" i="5"/>
  <c r="BG262" i="5"/>
  <c r="BE262" i="5"/>
  <c r="T262" i="5"/>
  <c r="R262" i="5"/>
  <c r="P262" i="5"/>
  <c r="BI261" i="5"/>
  <c r="BH261" i="5"/>
  <c r="BG261" i="5"/>
  <c r="BE261" i="5"/>
  <c r="T261" i="5"/>
  <c r="R261" i="5"/>
  <c r="P261" i="5"/>
  <c r="BI260" i="5"/>
  <c r="BH260" i="5"/>
  <c r="BG260" i="5"/>
  <c r="BE260" i="5"/>
  <c r="T260" i="5"/>
  <c r="R260" i="5"/>
  <c r="P260" i="5"/>
  <c r="BI259" i="5"/>
  <c r="BH259" i="5"/>
  <c r="BG259" i="5"/>
  <c r="BE259" i="5"/>
  <c r="T259" i="5"/>
  <c r="R259" i="5"/>
  <c r="P259" i="5"/>
  <c r="BI258" i="5"/>
  <c r="BH258" i="5"/>
  <c r="BG258" i="5"/>
  <c r="BE258" i="5"/>
  <c r="T258" i="5"/>
  <c r="R258" i="5"/>
  <c r="P258" i="5"/>
  <c r="BI257" i="5"/>
  <c r="BH257" i="5"/>
  <c r="BG257" i="5"/>
  <c r="BE257" i="5"/>
  <c r="T257" i="5"/>
  <c r="R257" i="5"/>
  <c r="P257" i="5"/>
  <c r="BI256" i="5"/>
  <c r="BH256" i="5"/>
  <c r="BG256" i="5"/>
  <c r="BE256" i="5"/>
  <c r="T256" i="5"/>
  <c r="R256" i="5"/>
  <c r="P256" i="5"/>
  <c r="BI255" i="5"/>
  <c r="BH255" i="5"/>
  <c r="BG255" i="5"/>
  <c r="BE255" i="5"/>
  <c r="T255" i="5"/>
  <c r="R255" i="5"/>
  <c r="P255" i="5"/>
  <c r="BI254" i="5"/>
  <c r="BH254" i="5"/>
  <c r="BG254" i="5"/>
  <c r="BE254" i="5"/>
  <c r="T254" i="5"/>
  <c r="R254" i="5"/>
  <c r="P254" i="5"/>
  <c r="BI253" i="5"/>
  <c r="BH253" i="5"/>
  <c r="BG253" i="5"/>
  <c r="BE253" i="5"/>
  <c r="T253" i="5"/>
  <c r="R253" i="5"/>
  <c r="P253" i="5"/>
  <c r="BI252" i="5"/>
  <c r="BH252" i="5"/>
  <c r="BG252" i="5"/>
  <c r="BE252" i="5"/>
  <c r="T252" i="5"/>
  <c r="R252" i="5"/>
  <c r="P252" i="5"/>
  <c r="BI251" i="5"/>
  <c r="BH251" i="5"/>
  <c r="BG251" i="5"/>
  <c r="BE251" i="5"/>
  <c r="T251" i="5"/>
  <c r="R251" i="5"/>
  <c r="P251" i="5"/>
  <c r="BI250" i="5"/>
  <c r="BH250" i="5"/>
  <c r="BG250" i="5"/>
  <c r="BE250" i="5"/>
  <c r="T250" i="5"/>
  <c r="R250" i="5"/>
  <c r="P250" i="5"/>
  <c r="BI249" i="5"/>
  <c r="BH249" i="5"/>
  <c r="BG249" i="5"/>
  <c r="BE249" i="5"/>
  <c r="T249" i="5"/>
  <c r="R249" i="5"/>
  <c r="P249" i="5"/>
  <c r="BI248" i="5"/>
  <c r="BH248" i="5"/>
  <c r="BG248" i="5"/>
  <c r="BE248" i="5"/>
  <c r="T248" i="5"/>
  <c r="R248" i="5"/>
  <c r="P248" i="5"/>
  <c r="BI247" i="5"/>
  <c r="BH247" i="5"/>
  <c r="BG247" i="5"/>
  <c r="BE247" i="5"/>
  <c r="T247" i="5"/>
  <c r="R247" i="5"/>
  <c r="P247" i="5"/>
  <c r="BI246" i="5"/>
  <c r="BH246" i="5"/>
  <c r="BG246" i="5"/>
  <c r="BE246" i="5"/>
  <c r="T246" i="5"/>
  <c r="R246" i="5"/>
  <c r="P246" i="5"/>
  <c r="BI245" i="5"/>
  <c r="BH245" i="5"/>
  <c r="BG245" i="5"/>
  <c r="BE245" i="5"/>
  <c r="T245" i="5"/>
  <c r="R245" i="5"/>
  <c r="P245" i="5"/>
  <c r="BI244" i="5"/>
  <c r="BH244" i="5"/>
  <c r="BG244" i="5"/>
  <c r="BE244" i="5"/>
  <c r="T244" i="5"/>
  <c r="R244" i="5"/>
  <c r="P244" i="5"/>
  <c r="BI243" i="5"/>
  <c r="BH243" i="5"/>
  <c r="BG243" i="5"/>
  <c r="BE243" i="5"/>
  <c r="T243" i="5"/>
  <c r="R243" i="5"/>
  <c r="P243" i="5"/>
  <c r="BI242" i="5"/>
  <c r="BH242" i="5"/>
  <c r="BG242" i="5"/>
  <c r="BE242" i="5"/>
  <c r="T242" i="5"/>
  <c r="R242" i="5"/>
  <c r="P242" i="5"/>
  <c r="BI241" i="5"/>
  <c r="BH241" i="5"/>
  <c r="BG241" i="5"/>
  <c r="BE241" i="5"/>
  <c r="T241" i="5"/>
  <c r="R241" i="5"/>
  <c r="P241" i="5"/>
  <c r="BI240" i="5"/>
  <c r="BH240" i="5"/>
  <c r="BG240" i="5"/>
  <c r="BE240" i="5"/>
  <c r="T240" i="5"/>
  <c r="R240" i="5"/>
  <c r="P240" i="5"/>
  <c r="BI239" i="5"/>
  <c r="BH239" i="5"/>
  <c r="BG239" i="5"/>
  <c r="BE239" i="5"/>
  <c r="T239" i="5"/>
  <c r="R239" i="5"/>
  <c r="P239" i="5"/>
  <c r="BI238" i="5"/>
  <c r="BH238" i="5"/>
  <c r="BG238" i="5"/>
  <c r="BE238" i="5"/>
  <c r="T238" i="5"/>
  <c r="R238" i="5"/>
  <c r="P238" i="5"/>
  <c r="BI237" i="5"/>
  <c r="BH237" i="5"/>
  <c r="BG237" i="5"/>
  <c r="BE237" i="5"/>
  <c r="T237" i="5"/>
  <c r="R237" i="5"/>
  <c r="P237" i="5"/>
  <c r="BI236" i="5"/>
  <c r="BH236" i="5"/>
  <c r="BG236" i="5"/>
  <c r="BE236" i="5"/>
  <c r="T236" i="5"/>
  <c r="R236" i="5"/>
  <c r="P236" i="5"/>
  <c r="BI235" i="5"/>
  <c r="BH235" i="5"/>
  <c r="BG235" i="5"/>
  <c r="BE235" i="5"/>
  <c r="T235" i="5"/>
  <c r="R235" i="5"/>
  <c r="P235" i="5"/>
  <c r="BI234" i="5"/>
  <c r="BH234" i="5"/>
  <c r="BG234" i="5"/>
  <c r="BE234" i="5"/>
  <c r="T234" i="5"/>
  <c r="R234" i="5"/>
  <c r="P234" i="5"/>
  <c r="BI232" i="5"/>
  <c r="BH232" i="5"/>
  <c r="BG232" i="5"/>
  <c r="BE232" i="5"/>
  <c r="T232" i="5"/>
  <c r="R232" i="5"/>
  <c r="P232" i="5"/>
  <c r="BI231" i="5"/>
  <c r="BH231" i="5"/>
  <c r="BG231" i="5"/>
  <c r="BE231" i="5"/>
  <c r="T231" i="5"/>
  <c r="R231" i="5"/>
  <c r="P231" i="5"/>
  <c r="BI230" i="5"/>
  <c r="BH230" i="5"/>
  <c r="BG230" i="5"/>
  <c r="BE230" i="5"/>
  <c r="T230" i="5"/>
  <c r="R230" i="5"/>
  <c r="P230" i="5"/>
  <c r="BI229" i="5"/>
  <c r="BH229" i="5"/>
  <c r="BG229" i="5"/>
  <c r="BE229" i="5"/>
  <c r="T229" i="5"/>
  <c r="R229" i="5"/>
  <c r="P229" i="5"/>
  <c r="BI228" i="5"/>
  <c r="BH228" i="5"/>
  <c r="BG228" i="5"/>
  <c r="BE228" i="5"/>
  <c r="T228" i="5"/>
  <c r="R228" i="5"/>
  <c r="P228" i="5"/>
  <c r="BI227" i="5"/>
  <c r="BH227" i="5"/>
  <c r="BG227" i="5"/>
  <c r="BE227" i="5"/>
  <c r="T227" i="5"/>
  <c r="R227" i="5"/>
  <c r="P227" i="5"/>
  <c r="BI226" i="5"/>
  <c r="BH226" i="5"/>
  <c r="BG226" i="5"/>
  <c r="BE226" i="5"/>
  <c r="T226" i="5"/>
  <c r="R226" i="5"/>
  <c r="P226" i="5"/>
  <c r="BI225" i="5"/>
  <c r="BH225" i="5"/>
  <c r="BG225" i="5"/>
  <c r="BE225" i="5"/>
  <c r="T225" i="5"/>
  <c r="R225" i="5"/>
  <c r="P225" i="5"/>
  <c r="BI224" i="5"/>
  <c r="BH224" i="5"/>
  <c r="BG224" i="5"/>
  <c r="BE224" i="5"/>
  <c r="T224" i="5"/>
  <c r="R224" i="5"/>
  <c r="P224" i="5"/>
  <c r="BI223" i="5"/>
  <c r="BH223" i="5"/>
  <c r="BG223" i="5"/>
  <c r="BE223" i="5"/>
  <c r="T223" i="5"/>
  <c r="R223" i="5"/>
  <c r="P223" i="5"/>
  <c r="BI222" i="5"/>
  <c r="BH222" i="5"/>
  <c r="BG222" i="5"/>
  <c r="BE222" i="5"/>
  <c r="T222" i="5"/>
  <c r="R222" i="5"/>
  <c r="P222" i="5"/>
  <c r="BI221" i="5"/>
  <c r="BH221" i="5"/>
  <c r="BG221" i="5"/>
  <c r="BE221" i="5"/>
  <c r="T221" i="5"/>
  <c r="R221" i="5"/>
  <c r="P221" i="5"/>
  <c r="BI220" i="5"/>
  <c r="BH220" i="5"/>
  <c r="BG220" i="5"/>
  <c r="BE220" i="5"/>
  <c r="T220" i="5"/>
  <c r="R220" i="5"/>
  <c r="P220" i="5"/>
  <c r="BI219" i="5"/>
  <c r="BH219" i="5"/>
  <c r="BG219" i="5"/>
  <c r="BE219" i="5"/>
  <c r="T219" i="5"/>
  <c r="R219" i="5"/>
  <c r="P219" i="5"/>
  <c r="BI218" i="5"/>
  <c r="BH218" i="5"/>
  <c r="BG218" i="5"/>
  <c r="BE218" i="5"/>
  <c r="T218" i="5"/>
  <c r="R218" i="5"/>
  <c r="P218" i="5"/>
  <c r="BI217" i="5"/>
  <c r="BH217" i="5"/>
  <c r="BG217" i="5"/>
  <c r="BE217" i="5"/>
  <c r="T217" i="5"/>
  <c r="R217" i="5"/>
  <c r="P217" i="5"/>
  <c r="BI216" i="5"/>
  <c r="BH216" i="5"/>
  <c r="BG216" i="5"/>
  <c r="BE216" i="5"/>
  <c r="T216" i="5"/>
  <c r="R216" i="5"/>
  <c r="P216" i="5"/>
  <c r="BI215" i="5"/>
  <c r="BH215" i="5"/>
  <c r="BG215" i="5"/>
  <c r="BE215" i="5"/>
  <c r="T215" i="5"/>
  <c r="R215" i="5"/>
  <c r="P215" i="5"/>
  <c r="BI214" i="5"/>
  <c r="BH214" i="5"/>
  <c r="BG214" i="5"/>
  <c r="BE214" i="5"/>
  <c r="T214" i="5"/>
  <c r="R214" i="5"/>
  <c r="P214" i="5"/>
  <c r="BI213" i="5"/>
  <c r="BH213" i="5"/>
  <c r="BG213" i="5"/>
  <c r="BE213" i="5"/>
  <c r="T213" i="5"/>
  <c r="R213" i="5"/>
  <c r="P213" i="5"/>
  <c r="BI212" i="5"/>
  <c r="BH212" i="5"/>
  <c r="BG212" i="5"/>
  <c r="BE212" i="5"/>
  <c r="T212" i="5"/>
  <c r="R212" i="5"/>
  <c r="P212" i="5"/>
  <c r="BI211" i="5"/>
  <c r="BH211" i="5"/>
  <c r="BG211" i="5"/>
  <c r="BE211" i="5"/>
  <c r="T211" i="5"/>
  <c r="R211" i="5"/>
  <c r="P211" i="5"/>
  <c r="BI210" i="5"/>
  <c r="BH210" i="5"/>
  <c r="BG210" i="5"/>
  <c r="BE210" i="5"/>
  <c r="T210" i="5"/>
  <c r="R210" i="5"/>
  <c r="P210" i="5"/>
  <c r="BI209" i="5"/>
  <c r="BH209" i="5"/>
  <c r="BG209" i="5"/>
  <c r="BE209" i="5"/>
  <c r="T209" i="5"/>
  <c r="R209" i="5"/>
  <c r="P209" i="5"/>
  <c r="BI208" i="5"/>
  <c r="BH208" i="5"/>
  <c r="BG208" i="5"/>
  <c r="BE208" i="5"/>
  <c r="T208" i="5"/>
  <c r="R208" i="5"/>
  <c r="P208" i="5"/>
  <c r="BI206" i="5"/>
  <c r="BH206" i="5"/>
  <c r="BG206" i="5"/>
  <c r="BE206" i="5"/>
  <c r="T206" i="5"/>
  <c r="R206" i="5"/>
  <c r="P206" i="5"/>
  <c r="BI205" i="5"/>
  <c r="BH205" i="5"/>
  <c r="BG205" i="5"/>
  <c r="BE205" i="5"/>
  <c r="T205" i="5"/>
  <c r="R205" i="5"/>
  <c r="P205" i="5"/>
  <c r="BI204" i="5"/>
  <c r="BH204" i="5"/>
  <c r="BG204" i="5"/>
  <c r="BE204" i="5"/>
  <c r="T204" i="5"/>
  <c r="R204" i="5"/>
  <c r="P204" i="5"/>
  <c r="BI203" i="5"/>
  <c r="BH203" i="5"/>
  <c r="BG203" i="5"/>
  <c r="BE203" i="5"/>
  <c r="T203" i="5"/>
  <c r="R203" i="5"/>
  <c r="P203" i="5"/>
  <c r="BI202" i="5"/>
  <c r="BH202" i="5"/>
  <c r="BG202" i="5"/>
  <c r="BE202" i="5"/>
  <c r="T202" i="5"/>
  <c r="R202" i="5"/>
  <c r="P202" i="5"/>
  <c r="BI201" i="5"/>
  <c r="BH201" i="5"/>
  <c r="BG201" i="5"/>
  <c r="BE201" i="5"/>
  <c r="T201" i="5"/>
  <c r="R201" i="5"/>
  <c r="P201" i="5"/>
  <c r="BI200" i="5"/>
  <c r="BH200" i="5"/>
  <c r="BG200" i="5"/>
  <c r="BE200" i="5"/>
  <c r="T200" i="5"/>
  <c r="R200" i="5"/>
  <c r="P200" i="5"/>
  <c r="BI199" i="5"/>
  <c r="BH199" i="5"/>
  <c r="BG199" i="5"/>
  <c r="BE199" i="5"/>
  <c r="T199" i="5"/>
  <c r="R199" i="5"/>
  <c r="P199" i="5"/>
  <c r="BI198" i="5"/>
  <c r="BH198" i="5"/>
  <c r="BG198" i="5"/>
  <c r="BE198" i="5"/>
  <c r="T198" i="5"/>
  <c r="R198" i="5"/>
  <c r="P198" i="5"/>
  <c r="BI197" i="5"/>
  <c r="BH197" i="5"/>
  <c r="BG197" i="5"/>
  <c r="BE197" i="5"/>
  <c r="T197" i="5"/>
  <c r="R197" i="5"/>
  <c r="P197" i="5"/>
  <c r="BI196" i="5"/>
  <c r="BH196" i="5"/>
  <c r="BG196" i="5"/>
  <c r="BE196" i="5"/>
  <c r="T196" i="5"/>
  <c r="R196" i="5"/>
  <c r="P196" i="5"/>
  <c r="BI195" i="5"/>
  <c r="BH195" i="5"/>
  <c r="BG195" i="5"/>
  <c r="BE195" i="5"/>
  <c r="T195" i="5"/>
  <c r="R195" i="5"/>
  <c r="P195" i="5"/>
  <c r="BI194" i="5"/>
  <c r="BH194" i="5"/>
  <c r="BG194" i="5"/>
  <c r="BE194" i="5"/>
  <c r="T194" i="5"/>
  <c r="R194" i="5"/>
  <c r="P194" i="5"/>
  <c r="BI193" i="5"/>
  <c r="BH193" i="5"/>
  <c r="BG193" i="5"/>
  <c r="BE193" i="5"/>
  <c r="T193" i="5"/>
  <c r="R193" i="5"/>
  <c r="P193" i="5"/>
  <c r="BI192" i="5"/>
  <c r="BH192" i="5"/>
  <c r="BG192" i="5"/>
  <c r="BE192" i="5"/>
  <c r="T192" i="5"/>
  <c r="R192" i="5"/>
  <c r="P192" i="5"/>
  <c r="BI191" i="5"/>
  <c r="BH191" i="5"/>
  <c r="BG191" i="5"/>
  <c r="BE191" i="5"/>
  <c r="T191" i="5"/>
  <c r="R191" i="5"/>
  <c r="P191" i="5"/>
  <c r="BI190" i="5"/>
  <c r="BH190" i="5"/>
  <c r="BG190" i="5"/>
  <c r="BE190" i="5"/>
  <c r="T190" i="5"/>
  <c r="R190" i="5"/>
  <c r="P190" i="5"/>
  <c r="BI189" i="5"/>
  <c r="BH189" i="5"/>
  <c r="BG189" i="5"/>
  <c r="BE189" i="5"/>
  <c r="T189" i="5"/>
  <c r="R189" i="5"/>
  <c r="P189" i="5"/>
  <c r="BI188" i="5"/>
  <c r="BH188" i="5"/>
  <c r="BG188" i="5"/>
  <c r="BE188" i="5"/>
  <c r="T188" i="5"/>
  <c r="R188" i="5"/>
  <c r="P188" i="5"/>
  <c r="BI187" i="5"/>
  <c r="BH187" i="5"/>
  <c r="BG187" i="5"/>
  <c r="BE187" i="5"/>
  <c r="T187" i="5"/>
  <c r="R187" i="5"/>
  <c r="P187" i="5"/>
  <c r="BI186" i="5"/>
  <c r="BH186" i="5"/>
  <c r="BG186" i="5"/>
  <c r="BE186" i="5"/>
  <c r="T186" i="5"/>
  <c r="R186" i="5"/>
  <c r="P186" i="5"/>
  <c r="BI185" i="5"/>
  <c r="BH185" i="5"/>
  <c r="BG185" i="5"/>
  <c r="BE185" i="5"/>
  <c r="T185" i="5"/>
  <c r="R185" i="5"/>
  <c r="P185" i="5"/>
  <c r="BI184" i="5"/>
  <c r="BH184" i="5"/>
  <c r="BG184" i="5"/>
  <c r="BE184" i="5"/>
  <c r="T184" i="5"/>
  <c r="R184" i="5"/>
  <c r="P184" i="5"/>
  <c r="BI183" i="5"/>
  <c r="BH183" i="5"/>
  <c r="BG183" i="5"/>
  <c r="BE183" i="5"/>
  <c r="T183" i="5"/>
  <c r="R183" i="5"/>
  <c r="P183" i="5"/>
  <c r="BI182" i="5"/>
  <c r="BH182" i="5"/>
  <c r="BG182" i="5"/>
  <c r="BE182" i="5"/>
  <c r="T182" i="5"/>
  <c r="R182" i="5"/>
  <c r="P182" i="5"/>
  <c r="BI180" i="5"/>
  <c r="BH180" i="5"/>
  <c r="BG180" i="5"/>
  <c r="BE180" i="5"/>
  <c r="T180" i="5"/>
  <c r="R180" i="5"/>
  <c r="P180" i="5"/>
  <c r="BI179" i="5"/>
  <c r="BH179" i="5"/>
  <c r="BG179" i="5"/>
  <c r="BE179" i="5"/>
  <c r="T179" i="5"/>
  <c r="R179" i="5"/>
  <c r="P179" i="5"/>
  <c r="BI178" i="5"/>
  <c r="BH178" i="5"/>
  <c r="BG178" i="5"/>
  <c r="BE178" i="5"/>
  <c r="T178" i="5"/>
  <c r="R178" i="5"/>
  <c r="P178" i="5"/>
  <c r="BI177" i="5"/>
  <c r="BH177" i="5"/>
  <c r="BG177" i="5"/>
  <c r="BE177" i="5"/>
  <c r="T177" i="5"/>
  <c r="R177" i="5"/>
  <c r="P177" i="5"/>
  <c r="BI176" i="5"/>
  <c r="BH176" i="5"/>
  <c r="BG176" i="5"/>
  <c r="BE176" i="5"/>
  <c r="T176" i="5"/>
  <c r="R176" i="5"/>
  <c r="P176" i="5"/>
  <c r="BI175" i="5"/>
  <c r="BH175" i="5"/>
  <c r="BG175" i="5"/>
  <c r="BE175" i="5"/>
  <c r="T175" i="5"/>
  <c r="R175" i="5"/>
  <c r="P175" i="5"/>
  <c r="BI174" i="5"/>
  <c r="BH174" i="5"/>
  <c r="BG174" i="5"/>
  <c r="BE174" i="5"/>
  <c r="T174" i="5"/>
  <c r="R174" i="5"/>
  <c r="P174" i="5"/>
  <c r="BI173" i="5"/>
  <c r="BH173" i="5"/>
  <c r="BG173" i="5"/>
  <c r="BE173" i="5"/>
  <c r="T173" i="5"/>
  <c r="R173" i="5"/>
  <c r="P173" i="5"/>
  <c r="BI172" i="5"/>
  <c r="BH172" i="5"/>
  <c r="BG172" i="5"/>
  <c r="BE172" i="5"/>
  <c r="T172" i="5"/>
  <c r="R172" i="5"/>
  <c r="P172" i="5"/>
  <c r="BI171" i="5"/>
  <c r="BH171" i="5"/>
  <c r="BG171" i="5"/>
  <c r="BE171" i="5"/>
  <c r="T171" i="5"/>
  <c r="R171" i="5"/>
  <c r="P171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4" i="5"/>
  <c r="BH164" i="5"/>
  <c r="BG164" i="5"/>
  <c r="BE164" i="5"/>
  <c r="T164" i="5"/>
  <c r="R164" i="5"/>
  <c r="P164" i="5"/>
  <c r="BI163" i="5"/>
  <c r="BH163" i="5"/>
  <c r="BG163" i="5"/>
  <c r="BE163" i="5"/>
  <c r="T163" i="5"/>
  <c r="R163" i="5"/>
  <c r="P163" i="5"/>
  <c r="BI161" i="5"/>
  <c r="BH161" i="5"/>
  <c r="BG161" i="5"/>
  <c r="BE161" i="5"/>
  <c r="T161" i="5"/>
  <c r="R161" i="5"/>
  <c r="P161" i="5"/>
  <c r="BI160" i="5"/>
  <c r="BH160" i="5"/>
  <c r="BG160" i="5"/>
  <c r="BE160" i="5"/>
  <c r="T160" i="5"/>
  <c r="R160" i="5"/>
  <c r="P160" i="5"/>
  <c r="BI159" i="5"/>
  <c r="BH159" i="5"/>
  <c r="BG159" i="5"/>
  <c r="BE159" i="5"/>
  <c r="T159" i="5"/>
  <c r="R159" i="5"/>
  <c r="P159" i="5"/>
  <c r="BI158" i="5"/>
  <c r="BH158" i="5"/>
  <c r="BG158" i="5"/>
  <c r="BE158" i="5"/>
  <c r="T158" i="5"/>
  <c r="R158" i="5"/>
  <c r="P158" i="5"/>
  <c r="BI157" i="5"/>
  <c r="BH157" i="5"/>
  <c r="BG157" i="5"/>
  <c r="BE157" i="5"/>
  <c r="T157" i="5"/>
  <c r="R157" i="5"/>
  <c r="P157" i="5"/>
  <c r="BI156" i="5"/>
  <c r="BH156" i="5"/>
  <c r="BG156" i="5"/>
  <c r="BE156" i="5"/>
  <c r="T156" i="5"/>
  <c r="R156" i="5"/>
  <c r="P156" i="5"/>
  <c r="BI155" i="5"/>
  <c r="BH155" i="5"/>
  <c r="BG155" i="5"/>
  <c r="BE155" i="5"/>
  <c r="T155" i="5"/>
  <c r="R155" i="5"/>
  <c r="P155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8" i="5"/>
  <c r="BH148" i="5"/>
  <c r="BG148" i="5"/>
  <c r="BE148" i="5"/>
  <c r="T148" i="5"/>
  <c r="R148" i="5"/>
  <c r="P148" i="5"/>
  <c r="BI147" i="5"/>
  <c r="BH147" i="5"/>
  <c r="BG147" i="5"/>
  <c r="BE147" i="5"/>
  <c r="T147" i="5"/>
  <c r="R147" i="5"/>
  <c r="P147" i="5"/>
  <c r="BI146" i="5"/>
  <c r="BH146" i="5"/>
  <c r="BG146" i="5"/>
  <c r="BE146" i="5"/>
  <c r="T146" i="5"/>
  <c r="R146" i="5"/>
  <c r="P146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BI134" i="5"/>
  <c r="BH134" i="5"/>
  <c r="BG134" i="5"/>
  <c r="BE134" i="5"/>
  <c r="T134" i="5"/>
  <c r="R134" i="5"/>
  <c r="P134" i="5"/>
  <c r="BI133" i="5"/>
  <c r="BH133" i="5"/>
  <c r="BG133" i="5"/>
  <c r="BE133" i="5"/>
  <c r="T133" i="5"/>
  <c r="R133" i="5"/>
  <c r="P133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BI130" i="5"/>
  <c r="BH130" i="5"/>
  <c r="BG130" i="5"/>
  <c r="BE130" i="5"/>
  <c r="T130" i="5"/>
  <c r="R130" i="5"/>
  <c r="P130" i="5"/>
  <c r="BI129" i="5"/>
  <c r="BH129" i="5"/>
  <c r="BG129" i="5"/>
  <c r="BE129" i="5"/>
  <c r="T129" i="5"/>
  <c r="R129" i="5"/>
  <c r="P129" i="5"/>
  <c r="BI128" i="5"/>
  <c r="BH128" i="5"/>
  <c r="BG128" i="5"/>
  <c r="BE128" i="5"/>
  <c r="T128" i="5"/>
  <c r="R128" i="5"/>
  <c r="P128" i="5"/>
  <c r="J122" i="5"/>
  <c r="J121" i="5"/>
  <c r="F119" i="5"/>
  <c r="E117" i="5"/>
  <c r="J92" i="5"/>
  <c r="J91" i="5"/>
  <c r="F89" i="5"/>
  <c r="E87" i="5"/>
  <c r="J18" i="5"/>
  <c r="E18" i="5"/>
  <c r="F122" i="5"/>
  <c r="J17" i="5"/>
  <c r="J15" i="5"/>
  <c r="E15" i="5"/>
  <c r="F121" i="5" s="1"/>
  <c r="J14" i="5"/>
  <c r="J12" i="5"/>
  <c r="J89" i="5" s="1"/>
  <c r="E7" i="5"/>
  <c r="E85" i="5" s="1"/>
  <c r="J37" i="4"/>
  <c r="J36" i="4"/>
  <c r="AY97" i="1" s="1"/>
  <c r="J35" i="4"/>
  <c r="AX97" i="1"/>
  <c r="BI183" i="4"/>
  <c r="BH183" i="4"/>
  <c r="BG183" i="4"/>
  <c r="BE183" i="4"/>
  <c r="T183" i="4"/>
  <c r="R183" i="4"/>
  <c r="P183" i="4"/>
  <c r="BI182" i="4"/>
  <c r="BH182" i="4"/>
  <c r="BG182" i="4"/>
  <c r="BE182" i="4"/>
  <c r="T182" i="4"/>
  <c r="R182" i="4"/>
  <c r="P182" i="4"/>
  <c r="BI181" i="4"/>
  <c r="BH181" i="4"/>
  <c r="BG181" i="4"/>
  <c r="BE181" i="4"/>
  <c r="T181" i="4"/>
  <c r="R181" i="4"/>
  <c r="P181" i="4"/>
  <c r="BI180" i="4"/>
  <c r="BH180" i="4"/>
  <c r="BG180" i="4"/>
  <c r="BE180" i="4"/>
  <c r="T180" i="4"/>
  <c r="R180" i="4"/>
  <c r="P180" i="4"/>
  <c r="BI179" i="4"/>
  <c r="BH179" i="4"/>
  <c r="BG179" i="4"/>
  <c r="BE179" i="4"/>
  <c r="T179" i="4"/>
  <c r="R179" i="4"/>
  <c r="P179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BI127" i="4"/>
  <c r="BH127" i="4"/>
  <c r="BG127" i="4"/>
  <c r="BE127" i="4"/>
  <c r="T127" i="4"/>
  <c r="R127" i="4"/>
  <c r="P127" i="4"/>
  <c r="BI126" i="4"/>
  <c r="BH126" i="4"/>
  <c r="BG126" i="4"/>
  <c r="BE126" i="4"/>
  <c r="T126" i="4"/>
  <c r="R126" i="4"/>
  <c r="P126" i="4"/>
  <c r="BI125" i="4"/>
  <c r="BH125" i="4"/>
  <c r="BG125" i="4"/>
  <c r="BE125" i="4"/>
  <c r="T125" i="4"/>
  <c r="R125" i="4"/>
  <c r="P125" i="4"/>
  <c r="BI124" i="4"/>
  <c r="BH124" i="4"/>
  <c r="BG124" i="4"/>
  <c r="BE124" i="4"/>
  <c r="T124" i="4"/>
  <c r="R124" i="4"/>
  <c r="P124" i="4"/>
  <c r="BI123" i="4"/>
  <c r="BH123" i="4"/>
  <c r="BG123" i="4"/>
  <c r="BE123" i="4"/>
  <c r="T123" i="4"/>
  <c r="R123" i="4"/>
  <c r="P123" i="4"/>
  <c r="BI122" i="4"/>
  <c r="BH122" i="4"/>
  <c r="BG122" i="4"/>
  <c r="BE122" i="4"/>
  <c r="T122" i="4"/>
  <c r="R122" i="4"/>
  <c r="P122" i="4"/>
  <c r="J116" i="4"/>
  <c r="J115" i="4"/>
  <c r="F113" i="4"/>
  <c r="E111" i="4"/>
  <c r="J92" i="4"/>
  <c r="J91" i="4"/>
  <c r="F89" i="4"/>
  <c r="E87" i="4"/>
  <c r="J18" i="4"/>
  <c r="E18" i="4"/>
  <c r="F116" i="4" s="1"/>
  <c r="J17" i="4"/>
  <c r="J15" i="4"/>
  <c r="E15" i="4"/>
  <c r="F91" i="4"/>
  <c r="J14" i="4"/>
  <c r="J12" i="4"/>
  <c r="J89" i="4"/>
  <c r="E7" i="4"/>
  <c r="E109" i="4" s="1"/>
  <c r="J37" i="3"/>
  <c r="J36" i="3"/>
  <c r="AY96" i="1"/>
  <c r="J35" i="3"/>
  <c r="AX96" i="1" s="1"/>
  <c r="BI219" i="3"/>
  <c r="BH219" i="3"/>
  <c r="BG219" i="3"/>
  <c r="BE219" i="3"/>
  <c r="T219" i="3"/>
  <c r="R219" i="3"/>
  <c r="P219" i="3"/>
  <c r="BI218" i="3"/>
  <c r="BH218" i="3"/>
  <c r="BG218" i="3"/>
  <c r="BE218" i="3"/>
  <c r="T218" i="3"/>
  <c r="R218" i="3"/>
  <c r="P218" i="3"/>
  <c r="BI217" i="3"/>
  <c r="BH217" i="3"/>
  <c r="BG217" i="3"/>
  <c r="BE217" i="3"/>
  <c r="T217" i="3"/>
  <c r="R217" i="3"/>
  <c r="P217" i="3"/>
  <c r="BI216" i="3"/>
  <c r="BH216" i="3"/>
  <c r="BG216" i="3"/>
  <c r="BE216" i="3"/>
  <c r="T216" i="3"/>
  <c r="R216" i="3"/>
  <c r="P216" i="3"/>
  <c r="BI215" i="3"/>
  <c r="BH215" i="3"/>
  <c r="BG215" i="3"/>
  <c r="BE215" i="3"/>
  <c r="T215" i="3"/>
  <c r="R215" i="3"/>
  <c r="P215" i="3"/>
  <c r="BI214" i="3"/>
  <c r="BH214" i="3"/>
  <c r="BG214" i="3"/>
  <c r="BE214" i="3"/>
  <c r="T214" i="3"/>
  <c r="R214" i="3"/>
  <c r="P214" i="3"/>
  <c r="BI213" i="3"/>
  <c r="BH213" i="3"/>
  <c r="BG213" i="3"/>
  <c r="BE213" i="3"/>
  <c r="T213" i="3"/>
  <c r="R213" i="3"/>
  <c r="P213" i="3"/>
  <c r="BI212" i="3"/>
  <c r="BH212" i="3"/>
  <c r="BG212" i="3"/>
  <c r="BE212" i="3"/>
  <c r="T212" i="3"/>
  <c r="R212" i="3"/>
  <c r="P212" i="3"/>
  <c r="BI211" i="3"/>
  <c r="BH211" i="3"/>
  <c r="BG211" i="3"/>
  <c r="BE211" i="3"/>
  <c r="T211" i="3"/>
  <c r="R211" i="3"/>
  <c r="P211" i="3"/>
  <c r="BI210" i="3"/>
  <c r="BH210" i="3"/>
  <c r="BG210" i="3"/>
  <c r="BE210" i="3"/>
  <c r="T210" i="3"/>
  <c r="R210" i="3"/>
  <c r="P210" i="3"/>
  <c r="BI209" i="3"/>
  <c r="BH209" i="3"/>
  <c r="BG209" i="3"/>
  <c r="BE209" i="3"/>
  <c r="T209" i="3"/>
  <c r="R209" i="3"/>
  <c r="P209" i="3"/>
  <c r="BI208" i="3"/>
  <c r="BH208" i="3"/>
  <c r="BG208" i="3"/>
  <c r="BE208" i="3"/>
  <c r="T208" i="3"/>
  <c r="R208" i="3"/>
  <c r="P208" i="3"/>
  <c r="BI207" i="3"/>
  <c r="BH207" i="3"/>
  <c r="BG207" i="3"/>
  <c r="BE207" i="3"/>
  <c r="T207" i="3"/>
  <c r="R207" i="3"/>
  <c r="P207" i="3"/>
  <c r="BI206" i="3"/>
  <c r="BH206" i="3"/>
  <c r="BG206" i="3"/>
  <c r="BE206" i="3"/>
  <c r="T206" i="3"/>
  <c r="R206" i="3"/>
  <c r="P206" i="3"/>
  <c r="BI205" i="3"/>
  <c r="BH205" i="3"/>
  <c r="BG205" i="3"/>
  <c r="BE205" i="3"/>
  <c r="T205" i="3"/>
  <c r="R205" i="3"/>
  <c r="P205" i="3"/>
  <c r="BI204" i="3"/>
  <c r="BH204" i="3"/>
  <c r="BG204" i="3"/>
  <c r="BE204" i="3"/>
  <c r="T204" i="3"/>
  <c r="R204" i="3"/>
  <c r="P204" i="3"/>
  <c r="BI203" i="3"/>
  <c r="BH203" i="3"/>
  <c r="BG203" i="3"/>
  <c r="BE203" i="3"/>
  <c r="T203" i="3"/>
  <c r="R203" i="3"/>
  <c r="P203" i="3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200" i="3"/>
  <c r="BH200" i="3"/>
  <c r="BG200" i="3"/>
  <c r="BE200" i="3"/>
  <c r="T200" i="3"/>
  <c r="R200" i="3"/>
  <c r="P200" i="3"/>
  <c r="BI199" i="3"/>
  <c r="BH199" i="3"/>
  <c r="BG199" i="3"/>
  <c r="BE199" i="3"/>
  <c r="T199" i="3"/>
  <c r="R199" i="3"/>
  <c r="P199" i="3"/>
  <c r="BI198" i="3"/>
  <c r="BH198" i="3"/>
  <c r="BG198" i="3"/>
  <c r="BE198" i="3"/>
  <c r="T198" i="3"/>
  <c r="R198" i="3"/>
  <c r="P198" i="3"/>
  <c r="BI197" i="3"/>
  <c r="BH197" i="3"/>
  <c r="BG197" i="3"/>
  <c r="BE197" i="3"/>
  <c r="T197" i="3"/>
  <c r="R197" i="3"/>
  <c r="P197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BI126" i="3"/>
  <c r="BH126" i="3"/>
  <c r="BG126" i="3"/>
  <c r="BE126" i="3"/>
  <c r="T126" i="3"/>
  <c r="R126" i="3"/>
  <c r="P126" i="3"/>
  <c r="BI125" i="3"/>
  <c r="BH125" i="3"/>
  <c r="BG125" i="3"/>
  <c r="BE125" i="3"/>
  <c r="T125" i="3"/>
  <c r="R125" i="3"/>
  <c r="P125" i="3"/>
  <c r="BI124" i="3"/>
  <c r="BH124" i="3"/>
  <c r="BG124" i="3"/>
  <c r="BE124" i="3"/>
  <c r="T124" i="3"/>
  <c r="R124" i="3"/>
  <c r="P124" i="3"/>
  <c r="BI123" i="3"/>
  <c r="BH123" i="3"/>
  <c r="BG123" i="3"/>
  <c r="BE123" i="3"/>
  <c r="T123" i="3"/>
  <c r="R123" i="3"/>
  <c r="P123" i="3"/>
  <c r="BI122" i="3"/>
  <c r="BH122" i="3"/>
  <c r="BG122" i="3"/>
  <c r="BE122" i="3"/>
  <c r="T122" i="3"/>
  <c r="R122" i="3"/>
  <c r="P122" i="3"/>
  <c r="J116" i="3"/>
  <c r="J115" i="3"/>
  <c r="F113" i="3"/>
  <c r="E111" i="3"/>
  <c r="J92" i="3"/>
  <c r="J91" i="3"/>
  <c r="F89" i="3"/>
  <c r="E87" i="3"/>
  <c r="J18" i="3"/>
  <c r="E18" i="3"/>
  <c r="F116" i="3"/>
  <c r="J17" i="3"/>
  <c r="J15" i="3"/>
  <c r="E15" i="3"/>
  <c r="F115" i="3" s="1"/>
  <c r="J14" i="3"/>
  <c r="J12" i="3"/>
  <c r="J89" i="3"/>
  <c r="E7" i="3"/>
  <c r="E85" i="3" s="1"/>
  <c r="J37" i="2"/>
  <c r="J36" i="2"/>
  <c r="AY95" i="1" s="1"/>
  <c r="J35" i="2"/>
  <c r="AX95" i="1" s="1"/>
  <c r="BI1463" i="2"/>
  <c r="BH1463" i="2"/>
  <c r="BG1463" i="2"/>
  <c r="BE1463" i="2"/>
  <c r="T1463" i="2"/>
  <c r="T1462" i="2"/>
  <c r="T1461" i="2" s="1"/>
  <c r="R1463" i="2"/>
  <c r="R1462" i="2"/>
  <c r="R1461" i="2" s="1"/>
  <c r="P1463" i="2"/>
  <c r="P1462" i="2"/>
  <c r="P1461" i="2" s="1"/>
  <c r="BI1460" i="2"/>
  <c r="BH1460" i="2"/>
  <c r="BG1460" i="2"/>
  <c r="BE1460" i="2"/>
  <c r="T1460" i="2"/>
  <c r="R1460" i="2"/>
  <c r="P1460" i="2"/>
  <c r="BI1451" i="2"/>
  <c r="BH1451" i="2"/>
  <c r="BG1451" i="2"/>
  <c r="BE1451" i="2"/>
  <c r="T1451" i="2"/>
  <c r="R1451" i="2"/>
  <c r="P1451" i="2"/>
  <c r="BI1449" i="2"/>
  <c r="BH1449" i="2"/>
  <c r="BG1449" i="2"/>
  <c r="BE1449" i="2"/>
  <c r="T1449" i="2"/>
  <c r="R1449" i="2"/>
  <c r="P1449" i="2"/>
  <c r="BI1446" i="2"/>
  <c r="BH1446" i="2"/>
  <c r="BG1446" i="2"/>
  <c r="BE1446" i="2"/>
  <c r="T1446" i="2"/>
  <c r="R1446" i="2"/>
  <c r="P1446" i="2"/>
  <c r="BI1443" i="2"/>
  <c r="BH1443" i="2"/>
  <c r="BG1443" i="2"/>
  <c r="BE1443" i="2"/>
  <c r="T1443" i="2"/>
  <c r="R1443" i="2"/>
  <c r="P1443" i="2"/>
  <c r="BI1442" i="2"/>
  <c r="BH1442" i="2"/>
  <c r="BG1442" i="2"/>
  <c r="BE1442" i="2"/>
  <c r="T1442" i="2"/>
  <c r="R1442" i="2"/>
  <c r="P1442" i="2"/>
  <c r="BI1425" i="2"/>
  <c r="BH1425" i="2"/>
  <c r="BG1425" i="2"/>
  <c r="BE1425" i="2"/>
  <c r="T1425" i="2"/>
  <c r="R1425" i="2"/>
  <c r="P1425" i="2"/>
  <c r="BI1423" i="2"/>
  <c r="BH1423" i="2"/>
  <c r="BG1423" i="2"/>
  <c r="BE1423" i="2"/>
  <c r="T1423" i="2"/>
  <c r="R1423" i="2"/>
  <c r="P1423" i="2"/>
  <c r="BI1420" i="2"/>
  <c r="BH1420" i="2"/>
  <c r="BG1420" i="2"/>
  <c r="BE1420" i="2"/>
  <c r="T1420" i="2"/>
  <c r="R1420" i="2"/>
  <c r="P1420" i="2"/>
  <c r="BI1409" i="2"/>
  <c r="BH1409" i="2"/>
  <c r="BG1409" i="2"/>
  <c r="BE1409" i="2"/>
  <c r="T1409" i="2"/>
  <c r="R1409" i="2"/>
  <c r="P1409" i="2"/>
  <c r="BI1405" i="2"/>
  <c r="BH1405" i="2"/>
  <c r="BG1405" i="2"/>
  <c r="BE1405" i="2"/>
  <c r="T1405" i="2"/>
  <c r="R1405" i="2"/>
  <c r="P1405" i="2"/>
  <c r="BI1400" i="2"/>
  <c r="BH1400" i="2"/>
  <c r="BG1400" i="2"/>
  <c r="BE1400" i="2"/>
  <c r="T1400" i="2"/>
  <c r="R1400" i="2"/>
  <c r="P1400" i="2"/>
  <c r="BI1397" i="2"/>
  <c r="BH1397" i="2"/>
  <c r="BG1397" i="2"/>
  <c r="BE1397" i="2"/>
  <c r="T1397" i="2"/>
  <c r="R1397" i="2"/>
  <c r="P1397" i="2"/>
  <c r="BI1395" i="2"/>
  <c r="BH1395" i="2"/>
  <c r="BG1395" i="2"/>
  <c r="BE1395" i="2"/>
  <c r="T1395" i="2"/>
  <c r="R1395" i="2"/>
  <c r="P1395" i="2"/>
  <c r="BI1394" i="2"/>
  <c r="BH1394" i="2"/>
  <c r="BG1394" i="2"/>
  <c r="BE1394" i="2"/>
  <c r="T1394" i="2"/>
  <c r="R1394" i="2"/>
  <c r="P1394" i="2"/>
  <c r="BI1390" i="2"/>
  <c r="BH1390" i="2"/>
  <c r="BG1390" i="2"/>
  <c r="BE1390" i="2"/>
  <c r="T1390" i="2"/>
  <c r="R1390" i="2"/>
  <c r="P1390" i="2"/>
  <c r="BI1389" i="2"/>
  <c r="BH1389" i="2"/>
  <c r="BG1389" i="2"/>
  <c r="BE1389" i="2"/>
  <c r="T1389" i="2"/>
  <c r="R1389" i="2"/>
  <c r="P1389" i="2"/>
  <c r="BI1388" i="2"/>
  <c r="BH1388" i="2"/>
  <c r="BG1388" i="2"/>
  <c r="BE1388" i="2"/>
  <c r="T1388" i="2"/>
  <c r="R1388" i="2"/>
  <c r="P1388" i="2"/>
  <c r="BI1387" i="2"/>
  <c r="BH1387" i="2"/>
  <c r="BG1387" i="2"/>
  <c r="BE1387" i="2"/>
  <c r="T1387" i="2"/>
  <c r="R1387" i="2"/>
  <c r="P1387" i="2"/>
  <c r="BI1386" i="2"/>
  <c r="BH1386" i="2"/>
  <c r="BG1386" i="2"/>
  <c r="BE1386" i="2"/>
  <c r="T1386" i="2"/>
  <c r="R1386" i="2"/>
  <c r="P1386" i="2"/>
  <c r="BI1385" i="2"/>
  <c r="BH1385" i="2"/>
  <c r="BG1385" i="2"/>
  <c r="BE1385" i="2"/>
  <c r="T1385" i="2"/>
  <c r="R1385" i="2"/>
  <c r="P1385" i="2"/>
  <c r="BI1384" i="2"/>
  <c r="BH1384" i="2"/>
  <c r="BG1384" i="2"/>
  <c r="BE1384" i="2"/>
  <c r="T1384" i="2"/>
  <c r="R1384" i="2"/>
  <c r="P1384" i="2"/>
  <c r="BI1383" i="2"/>
  <c r="BH1383" i="2"/>
  <c r="BG1383" i="2"/>
  <c r="BE1383" i="2"/>
  <c r="T1383" i="2"/>
  <c r="R1383" i="2"/>
  <c r="P1383" i="2"/>
  <c r="BI1382" i="2"/>
  <c r="BH1382" i="2"/>
  <c r="BG1382" i="2"/>
  <c r="BE1382" i="2"/>
  <c r="T1382" i="2"/>
  <c r="R1382" i="2"/>
  <c r="P1382" i="2"/>
  <c r="BI1381" i="2"/>
  <c r="BH1381" i="2"/>
  <c r="BG1381" i="2"/>
  <c r="BE1381" i="2"/>
  <c r="T1381" i="2"/>
  <c r="R1381" i="2"/>
  <c r="P1381" i="2"/>
  <c r="BI1380" i="2"/>
  <c r="BH1380" i="2"/>
  <c r="BG1380" i="2"/>
  <c r="BE1380" i="2"/>
  <c r="T1380" i="2"/>
  <c r="R1380" i="2"/>
  <c r="P1380" i="2"/>
  <c r="BI1377" i="2"/>
  <c r="BH1377" i="2"/>
  <c r="BG1377" i="2"/>
  <c r="BE1377" i="2"/>
  <c r="T1377" i="2"/>
  <c r="R1377" i="2"/>
  <c r="P1377" i="2"/>
  <c r="BI1376" i="2"/>
  <c r="BH1376" i="2"/>
  <c r="BG1376" i="2"/>
  <c r="BE1376" i="2"/>
  <c r="T1376" i="2"/>
  <c r="R1376" i="2"/>
  <c r="P1376" i="2"/>
  <c r="BI1375" i="2"/>
  <c r="BH1375" i="2"/>
  <c r="BG1375" i="2"/>
  <c r="BE1375" i="2"/>
  <c r="T1375" i="2"/>
  <c r="R1375" i="2"/>
  <c r="P1375" i="2"/>
  <c r="BI1374" i="2"/>
  <c r="BH1374" i="2"/>
  <c r="BG1374" i="2"/>
  <c r="BE1374" i="2"/>
  <c r="T1374" i="2"/>
  <c r="R1374" i="2"/>
  <c r="P1374" i="2"/>
  <c r="BI1371" i="2"/>
  <c r="BH1371" i="2"/>
  <c r="BG1371" i="2"/>
  <c r="BE1371" i="2"/>
  <c r="T1371" i="2"/>
  <c r="R1371" i="2"/>
  <c r="P1371" i="2"/>
  <c r="BI1370" i="2"/>
  <c r="BH1370" i="2"/>
  <c r="BG1370" i="2"/>
  <c r="BE1370" i="2"/>
  <c r="T1370" i="2"/>
  <c r="R1370" i="2"/>
  <c r="P1370" i="2"/>
  <c r="BI1367" i="2"/>
  <c r="BH1367" i="2"/>
  <c r="BG1367" i="2"/>
  <c r="BE1367" i="2"/>
  <c r="T1367" i="2"/>
  <c r="R1367" i="2"/>
  <c r="P1367" i="2"/>
  <c r="BI1365" i="2"/>
  <c r="BH1365" i="2"/>
  <c r="BG1365" i="2"/>
  <c r="BE1365" i="2"/>
  <c r="T1365" i="2"/>
  <c r="R1365" i="2"/>
  <c r="P1365" i="2"/>
  <c r="BI1362" i="2"/>
  <c r="BH1362" i="2"/>
  <c r="BG1362" i="2"/>
  <c r="BE1362" i="2"/>
  <c r="T1362" i="2"/>
  <c r="R1362" i="2"/>
  <c r="P1362" i="2"/>
  <c r="BI1359" i="2"/>
  <c r="BH1359" i="2"/>
  <c r="BG1359" i="2"/>
  <c r="BE1359" i="2"/>
  <c r="T1359" i="2"/>
  <c r="R1359" i="2"/>
  <c r="P1359" i="2"/>
  <c r="BI1355" i="2"/>
  <c r="BH1355" i="2"/>
  <c r="BG1355" i="2"/>
  <c r="BE1355" i="2"/>
  <c r="T1355" i="2"/>
  <c r="R1355" i="2"/>
  <c r="P1355" i="2"/>
  <c r="BI1351" i="2"/>
  <c r="BH1351" i="2"/>
  <c r="BG1351" i="2"/>
  <c r="BE1351" i="2"/>
  <c r="T1351" i="2"/>
  <c r="R1351" i="2"/>
  <c r="P1351" i="2"/>
  <c r="BI1346" i="2"/>
  <c r="BH1346" i="2"/>
  <c r="BG1346" i="2"/>
  <c r="BE1346" i="2"/>
  <c r="T1346" i="2"/>
  <c r="R1346" i="2"/>
  <c r="P1346" i="2"/>
  <c r="BI1343" i="2"/>
  <c r="BH1343" i="2"/>
  <c r="BG1343" i="2"/>
  <c r="BE1343" i="2"/>
  <c r="T1343" i="2"/>
  <c r="R1343" i="2"/>
  <c r="P1343" i="2"/>
  <c r="BI1339" i="2"/>
  <c r="BH1339" i="2"/>
  <c r="BG1339" i="2"/>
  <c r="BE1339" i="2"/>
  <c r="T1339" i="2"/>
  <c r="R1339" i="2"/>
  <c r="P1339" i="2"/>
  <c r="BI1337" i="2"/>
  <c r="BH1337" i="2"/>
  <c r="BG1337" i="2"/>
  <c r="BE1337" i="2"/>
  <c r="T1337" i="2"/>
  <c r="R1337" i="2"/>
  <c r="P1337" i="2"/>
  <c r="BI1327" i="2"/>
  <c r="BH1327" i="2"/>
  <c r="BG1327" i="2"/>
  <c r="BE1327" i="2"/>
  <c r="T1327" i="2"/>
  <c r="R1327" i="2"/>
  <c r="P1327" i="2"/>
  <c r="BI1324" i="2"/>
  <c r="BH1324" i="2"/>
  <c r="BG1324" i="2"/>
  <c r="BE1324" i="2"/>
  <c r="T1324" i="2"/>
  <c r="R1324" i="2"/>
  <c r="P1324" i="2"/>
  <c r="BI1321" i="2"/>
  <c r="BH1321" i="2"/>
  <c r="BG1321" i="2"/>
  <c r="BE1321" i="2"/>
  <c r="T1321" i="2"/>
  <c r="R1321" i="2"/>
  <c r="P1321" i="2"/>
  <c r="BI1318" i="2"/>
  <c r="BH1318" i="2"/>
  <c r="BG1318" i="2"/>
  <c r="BE1318" i="2"/>
  <c r="T1318" i="2"/>
  <c r="R1318" i="2"/>
  <c r="P1318" i="2"/>
  <c r="BI1317" i="2"/>
  <c r="BH1317" i="2"/>
  <c r="BG1317" i="2"/>
  <c r="BE1317" i="2"/>
  <c r="T1317" i="2"/>
  <c r="R1317" i="2"/>
  <c r="P1317" i="2"/>
  <c r="BI1316" i="2"/>
  <c r="BH1316" i="2"/>
  <c r="BG1316" i="2"/>
  <c r="BE1316" i="2"/>
  <c r="T1316" i="2"/>
  <c r="R1316" i="2"/>
  <c r="P1316" i="2"/>
  <c r="BI1313" i="2"/>
  <c r="BH1313" i="2"/>
  <c r="BG1313" i="2"/>
  <c r="BE1313" i="2"/>
  <c r="T1313" i="2"/>
  <c r="R1313" i="2"/>
  <c r="P1313" i="2"/>
  <c r="BI1310" i="2"/>
  <c r="BH1310" i="2"/>
  <c r="BG1310" i="2"/>
  <c r="BE1310" i="2"/>
  <c r="T1310" i="2"/>
  <c r="R1310" i="2"/>
  <c r="P1310" i="2"/>
  <c r="BI1309" i="2"/>
  <c r="BH1309" i="2"/>
  <c r="BG1309" i="2"/>
  <c r="BE1309" i="2"/>
  <c r="T1309" i="2"/>
  <c r="R1309" i="2"/>
  <c r="P1309" i="2"/>
  <c r="BI1308" i="2"/>
  <c r="BH1308" i="2"/>
  <c r="BG1308" i="2"/>
  <c r="BE1308" i="2"/>
  <c r="T1308" i="2"/>
  <c r="R1308" i="2"/>
  <c r="P1308" i="2"/>
  <c r="BI1305" i="2"/>
  <c r="BH1305" i="2"/>
  <c r="BG1305" i="2"/>
  <c r="BE1305" i="2"/>
  <c r="T1305" i="2"/>
  <c r="R1305" i="2"/>
  <c r="P1305" i="2"/>
  <c r="BI1302" i="2"/>
  <c r="BH1302" i="2"/>
  <c r="BG1302" i="2"/>
  <c r="BE1302" i="2"/>
  <c r="T1302" i="2"/>
  <c r="R1302" i="2"/>
  <c r="P1302" i="2"/>
  <c r="BI1298" i="2"/>
  <c r="BH1298" i="2"/>
  <c r="BG1298" i="2"/>
  <c r="BE1298" i="2"/>
  <c r="T1298" i="2"/>
  <c r="R1298" i="2"/>
  <c r="P1298" i="2"/>
  <c r="BI1297" i="2"/>
  <c r="BH1297" i="2"/>
  <c r="BG1297" i="2"/>
  <c r="BE1297" i="2"/>
  <c r="T1297" i="2"/>
  <c r="R1297" i="2"/>
  <c r="P1297" i="2"/>
  <c r="BI1276" i="2"/>
  <c r="BH1276" i="2"/>
  <c r="BG1276" i="2"/>
  <c r="BE1276" i="2"/>
  <c r="T1276" i="2"/>
  <c r="R1276" i="2"/>
  <c r="P1276" i="2"/>
  <c r="BI1275" i="2"/>
  <c r="BH1275" i="2"/>
  <c r="BG1275" i="2"/>
  <c r="BE1275" i="2"/>
  <c r="T1275" i="2"/>
  <c r="R1275" i="2"/>
  <c r="P1275" i="2"/>
  <c r="BI1274" i="2"/>
  <c r="BH1274" i="2"/>
  <c r="BG1274" i="2"/>
  <c r="BE1274" i="2"/>
  <c r="T1274" i="2"/>
  <c r="R1274" i="2"/>
  <c r="P1274" i="2"/>
  <c r="BI1273" i="2"/>
  <c r="BH1273" i="2"/>
  <c r="BG1273" i="2"/>
  <c r="BE1273" i="2"/>
  <c r="T1273" i="2"/>
  <c r="R1273" i="2"/>
  <c r="P1273" i="2"/>
  <c r="BI1272" i="2"/>
  <c r="BH1272" i="2"/>
  <c r="BG1272" i="2"/>
  <c r="BE1272" i="2"/>
  <c r="T1272" i="2"/>
  <c r="R1272" i="2"/>
  <c r="P1272" i="2"/>
  <c r="BI1271" i="2"/>
  <c r="BH1271" i="2"/>
  <c r="BG1271" i="2"/>
  <c r="BE1271" i="2"/>
  <c r="T1271" i="2"/>
  <c r="R1271" i="2"/>
  <c r="P1271" i="2"/>
  <c r="BI1270" i="2"/>
  <c r="BH1270" i="2"/>
  <c r="BG1270" i="2"/>
  <c r="BE1270" i="2"/>
  <c r="T1270" i="2"/>
  <c r="R1270" i="2"/>
  <c r="P1270" i="2"/>
  <c r="BI1269" i="2"/>
  <c r="BH1269" i="2"/>
  <c r="BG1269" i="2"/>
  <c r="BE1269" i="2"/>
  <c r="T1269" i="2"/>
  <c r="R1269" i="2"/>
  <c r="P1269" i="2"/>
  <c r="BI1268" i="2"/>
  <c r="BH1268" i="2"/>
  <c r="BG1268" i="2"/>
  <c r="BE1268" i="2"/>
  <c r="T1268" i="2"/>
  <c r="R1268" i="2"/>
  <c r="P1268" i="2"/>
  <c r="BI1267" i="2"/>
  <c r="BH1267" i="2"/>
  <c r="BG1267" i="2"/>
  <c r="BE1267" i="2"/>
  <c r="T1267" i="2"/>
  <c r="R1267" i="2"/>
  <c r="P1267" i="2"/>
  <c r="BI1266" i="2"/>
  <c r="BH1266" i="2"/>
  <c r="BG1266" i="2"/>
  <c r="BE1266" i="2"/>
  <c r="T1266" i="2"/>
  <c r="R1266" i="2"/>
  <c r="P1266" i="2"/>
  <c r="BI1261" i="2"/>
  <c r="BH1261" i="2"/>
  <c r="BG1261" i="2"/>
  <c r="BE1261" i="2"/>
  <c r="T1261" i="2"/>
  <c r="R1261" i="2"/>
  <c r="P1261" i="2"/>
  <c r="BI1260" i="2"/>
  <c r="BH1260" i="2"/>
  <c r="BG1260" i="2"/>
  <c r="BE1260" i="2"/>
  <c r="T1260" i="2"/>
  <c r="R1260" i="2"/>
  <c r="P1260" i="2"/>
  <c r="BI1252" i="2"/>
  <c r="BH1252" i="2"/>
  <c r="BG1252" i="2"/>
  <c r="BE1252" i="2"/>
  <c r="T1252" i="2"/>
  <c r="R1252" i="2"/>
  <c r="P1252" i="2"/>
  <c r="BI1251" i="2"/>
  <c r="BH1251" i="2"/>
  <c r="BG1251" i="2"/>
  <c r="BE1251" i="2"/>
  <c r="T1251" i="2"/>
  <c r="R1251" i="2"/>
  <c r="P1251" i="2"/>
  <c r="BI1250" i="2"/>
  <c r="BH1250" i="2"/>
  <c r="BG1250" i="2"/>
  <c r="BE1250" i="2"/>
  <c r="T1250" i="2"/>
  <c r="R1250" i="2"/>
  <c r="P1250" i="2"/>
  <c r="BI1249" i="2"/>
  <c r="BH1249" i="2"/>
  <c r="BG1249" i="2"/>
  <c r="BE1249" i="2"/>
  <c r="T1249" i="2"/>
  <c r="R1249" i="2"/>
  <c r="P1249" i="2"/>
  <c r="BI1248" i="2"/>
  <c r="BH1248" i="2"/>
  <c r="BG1248" i="2"/>
  <c r="BE1248" i="2"/>
  <c r="T1248" i="2"/>
  <c r="R1248" i="2"/>
  <c r="P1248" i="2"/>
  <c r="BI1247" i="2"/>
  <c r="BH1247" i="2"/>
  <c r="BG1247" i="2"/>
  <c r="BE1247" i="2"/>
  <c r="T1247" i="2"/>
  <c r="R1247" i="2"/>
  <c r="P1247" i="2"/>
  <c r="BI1246" i="2"/>
  <c r="BH1246" i="2"/>
  <c r="BG1246" i="2"/>
  <c r="BE1246" i="2"/>
  <c r="T1246" i="2"/>
  <c r="R1246" i="2"/>
  <c r="P1246" i="2"/>
  <c r="BI1245" i="2"/>
  <c r="BH1245" i="2"/>
  <c r="BG1245" i="2"/>
  <c r="BE1245" i="2"/>
  <c r="T1245" i="2"/>
  <c r="R1245" i="2"/>
  <c r="P1245" i="2"/>
  <c r="BI1244" i="2"/>
  <c r="BH1244" i="2"/>
  <c r="BG1244" i="2"/>
  <c r="BE1244" i="2"/>
  <c r="T1244" i="2"/>
  <c r="R1244" i="2"/>
  <c r="P1244" i="2"/>
  <c r="BI1243" i="2"/>
  <c r="BH1243" i="2"/>
  <c r="BG1243" i="2"/>
  <c r="BE1243" i="2"/>
  <c r="T1243" i="2"/>
  <c r="R1243" i="2"/>
  <c r="P1243" i="2"/>
  <c r="BI1242" i="2"/>
  <c r="BH1242" i="2"/>
  <c r="BG1242" i="2"/>
  <c r="BE1242" i="2"/>
  <c r="T1242" i="2"/>
  <c r="R1242" i="2"/>
  <c r="P1242" i="2"/>
  <c r="BI1241" i="2"/>
  <c r="BH1241" i="2"/>
  <c r="BG1241" i="2"/>
  <c r="BE1241" i="2"/>
  <c r="T1241" i="2"/>
  <c r="R1241" i="2"/>
  <c r="P1241" i="2"/>
  <c r="BI1240" i="2"/>
  <c r="BH1240" i="2"/>
  <c r="BG1240" i="2"/>
  <c r="BE1240" i="2"/>
  <c r="T1240" i="2"/>
  <c r="R1240" i="2"/>
  <c r="P1240" i="2"/>
  <c r="BI1239" i="2"/>
  <c r="BH1239" i="2"/>
  <c r="BG1239" i="2"/>
  <c r="BE1239" i="2"/>
  <c r="T1239" i="2"/>
  <c r="R1239" i="2"/>
  <c r="P1239" i="2"/>
  <c r="BI1238" i="2"/>
  <c r="BH1238" i="2"/>
  <c r="BG1238" i="2"/>
  <c r="BE1238" i="2"/>
  <c r="T1238" i="2"/>
  <c r="R1238" i="2"/>
  <c r="P1238" i="2"/>
  <c r="BI1237" i="2"/>
  <c r="BH1237" i="2"/>
  <c r="BG1237" i="2"/>
  <c r="BE1237" i="2"/>
  <c r="T1237" i="2"/>
  <c r="R1237" i="2"/>
  <c r="P1237" i="2"/>
  <c r="BI1236" i="2"/>
  <c r="BH1236" i="2"/>
  <c r="BG1236" i="2"/>
  <c r="BE1236" i="2"/>
  <c r="T1236" i="2"/>
  <c r="R1236" i="2"/>
  <c r="P1236" i="2"/>
  <c r="BI1235" i="2"/>
  <c r="BH1235" i="2"/>
  <c r="BG1235" i="2"/>
  <c r="BE1235" i="2"/>
  <c r="T1235" i="2"/>
  <c r="R1235" i="2"/>
  <c r="P1235" i="2"/>
  <c r="BI1234" i="2"/>
  <c r="BH1234" i="2"/>
  <c r="BG1234" i="2"/>
  <c r="BE1234" i="2"/>
  <c r="T1234" i="2"/>
  <c r="R1234" i="2"/>
  <c r="P1234" i="2"/>
  <c r="BI1233" i="2"/>
  <c r="BH1233" i="2"/>
  <c r="BG1233" i="2"/>
  <c r="BE1233" i="2"/>
  <c r="T1233" i="2"/>
  <c r="R1233" i="2"/>
  <c r="P1233" i="2"/>
  <c r="BI1232" i="2"/>
  <c r="BH1232" i="2"/>
  <c r="BG1232" i="2"/>
  <c r="BE1232" i="2"/>
  <c r="T1232" i="2"/>
  <c r="R1232" i="2"/>
  <c r="P1232" i="2"/>
  <c r="BI1231" i="2"/>
  <c r="BH1231" i="2"/>
  <c r="BG1231" i="2"/>
  <c r="BE1231" i="2"/>
  <c r="T1231" i="2"/>
  <c r="R1231" i="2"/>
  <c r="P1231" i="2"/>
  <c r="BI1230" i="2"/>
  <c r="BH1230" i="2"/>
  <c r="BG1230" i="2"/>
  <c r="BE1230" i="2"/>
  <c r="T1230" i="2"/>
  <c r="R1230" i="2"/>
  <c r="P1230" i="2"/>
  <c r="BI1229" i="2"/>
  <c r="BH1229" i="2"/>
  <c r="BG1229" i="2"/>
  <c r="BE1229" i="2"/>
  <c r="T1229" i="2"/>
  <c r="R1229" i="2"/>
  <c r="P1229" i="2"/>
  <c r="BI1228" i="2"/>
  <c r="BH1228" i="2"/>
  <c r="BG1228" i="2"/>
  <c r="BE1228" i="2"/>
  <c r="T1228" i="2"/>
  <c r="R1228" i="2"/>
  <c r="P1228" i="2"/>
  <c r="BI1227" i="2"/>
  <c r="BH1227" i="2"/>
  <c r="BG1227" i="2"/>
  <c r="BE1227" i="2"/>
  <c r="T1227" i="2"/>
  <c r="R1227" i="2"/>
  <c r="P1227" i="2"/>
  <c r="BI1226" i="2"/>
  <c r="BH1226" i="2"/>
  <c r="BG1226" i="2"/>
  <c r="BE1226" i="2"/>
  <c r="T1226" i="2"/>
  <c r="R1226" i="2"/>
  <c r="P1226" i="2"/>
  <c r="BI1225" i="2"/>
  <c r="BH1225" i="2"/>
  <c r="BG1225" i="2"/>
  <c r="BE1225" i="2"/>
  <c r="T1225" i="2"/>
  <c r="R1225" i="2"/>
  <c r="P1225" i="2"/>
  <c r="BI1224" i="2"/>
  <c r="BH1224" i="2"/>
  <c r="BG1224" i="2"/>
  <c r="BE1224" i="2"/>
  <c r="T1224" i="2"/>
  <c r="R1224" i="2"/>
  <c r="P1224" i="2"/>
  <c r="BI1223" i="2"/>
  <c r="BH1223" i="2"/>
  <c r="BG1223" i="2"/>
  <c r="BE1223" i="2"/>
  <c r="T1223" i="2"/>
  <c r="R1223" i="2"/>
  <c r="P1223" i="2"/>
  <c r="BI1222" i="2"/>
  <c r="BH1222" i="2"/>
  <c r="BG1222" i="2"/>
  <c r="BE1222" i="2"/>
  <c r="T1222" i="2"/>
  <c r="R1222" i="2"/>
  <c r="P1222" i="2"/>
  <c r="BI1190" i="2"/>
  <c r="BH1190" i="2"/>
  <c r="BG1190" i="2"/>
  <c r="BE1190" i="2"/>
  <c r="T1190" i="2"/>
  <c r="R1190" i="2"/>
  <c r="P1190" i="2"/>
  <c r="BI1187" i="2"/>
  <c r="BH1187" i="2"/>
  <c r="BG1187" i="2"/>
  <c r="BE1187" i="2"/>
  <c r="T1187" i="2"/>
  <c r="R1187" i="2"/>
  <c r="P1187" i="2"/>
  <c r="BI1184" i="2"/>
  <c r="BH1184" i="2"/>
  <c r="BG1184" i="2"/>
  <c r="BE1184" i="2"/>
  <c r="T1184" i="2"/>
  <c r="R1184" i="2"/>
  <c r="P1184" i="2"/>
  <c r="BI1181" i="2"/>
  <c r="BH1181" i="2"/>
  <c r="BG1181" i="2"/>
  <c r="BE1181" i="2"/>
  <c r="T1181" i="2"/>
  <c r="R1181" i="2"/>
  <c r="P1181" i="2"/>
  <c r="BI1176" i="2"/>
  <c r="BH1176" i="2"/>
  <c r="BG1176" i="2"/>
  <c r="BE1176" i="2"/>
  <c r="T1176" i="2"/>
  <c r="R1176" i="2"/>
  <c r="P1176" i="2"/>
  <c r="BI1175" i="2"/>
  <c r="BH1175" i="2"/>
  <c r="BG1175" i="2"/>
  <c r="BE1175" i="2"/>
  <c r="T1175" i="2"/>
  <c r="R1175" i="2"/>
  <c r="P1175" i="2"/>
  <c r="BI1174" i="2"/>
  <c r="BH1174" i="2"/>
  <c r="BG1174" i="2"/>
  <c r="BE1174" i="2"/>
  <c r="T1174" i="2"/>
  <c r="R1174" i="2"/>
  <c r="P1174" i="2"/>
  <c r="BI1173" i="2"/>
  <c r="BH1173" i="2"/>
  <c r="BG1173" i="2"/>
  <c r="BE1173" i="2"/>
  <c r="T1173" i="2"/>
  <c r="R1173" i="2"/>
  <c r="P1173" i="2"/>
  <c r="BI1172" i="2"/>
  <c r="BH1172" i="2"/>
  <c r="BG1172" i="2"/>
  <c r="BE1172" i="2"/>
  <c r="T1172" i="2"/>
  <c r="R1172" i="2"/>
  <c r="P1172" i="2"/>
  <c r="BI1166" i="2"/>
  <c r="BH1166" i="2"/>
  <c r="BG1166" i="2"/>
  <c r="BE1166" i="2"/>
  <c r="T1166" i="2"/>
  <c r="R1166" i="2"/>
  <c r="P1166" i="2"/>
  <c r="BI1163" i="2"/>
  <c r="BH1163" i="2"/>
  <c r="BG1163" i="2"/>
  <c r="BE1163" i="2"/>
  <c r="T1163" i="2"/>
  <c r="R1163" i="2"/>
  <c r="P1163" i="2"/>
  <c r="BI1160" i="2"/>
  <c r="BH1160" i="2"/>
  <c r="BG1160" i="2"/>
  <c r="BE1160" i="2"/>
  <c r="T1160" i="2"/>
  <c r="R1160" i="2"/>
  <c r="P1160" i="2"/>
  <c r="BI1157" i="2"/>
  <c r="BH1157" i="2"/>
  <c r="BG1157" i="2"/>
  <c r="BE1157" i="2"/>
  <c r="T1157" i="2"/>
  <c r="R1157" i="2"/>
  <c r="P1157" i="2"/>
  <c r="BI1153" i="2"/>
  <c r="BH1153" i="2"/>
  <c r="BG1153" i="2"/>
  <c r="BE1153" i="2"/>
  <c r="T1153" i="2"/>
  <c r="R1153" i="2"/>
  <c r="P1153" i="2"/>
  <c r="BI1152" i="2"/>
  <c r="BH1152" i="2"/>
  <c r="BG1152" i="2"/>
  <c r="BE1152" i="2"/>
  <c r="T1152" i="2"/>
  <c r="R1152" i="2"/>
  <c r="P1152" i="2"/>
  <c r="BI1148" i="2"/>
  <c r="BH1148" i="2"/>
  <c r="BG1148" i="2"/>
  <c r="BE1148" i="2"/>
  <c r="T1148" i="2"/>
  <c r="R1148" i="2"/>
  <c r="P1148" i="2"/>
  <c r="BI1147" i="2"/>
  <c r="BH1147" i="2"/>
  <c r="BG1147" i="2"/>
  <c r="BE1147" i="2"/>
  <c r="T1147" i="2"/>
  <c r="R1147" i="2"/>
  <c r="P1147" i="2"/>
  <c r="BI1142" i="2"/>
  <c r="BH1142" i="2"/>
  <c r="BG1142" i="2"/>
  <c r="BE1142" i="2"/>
  <c r="T1142" i="2"/>
  <c r="R1142" i="2"/>
  <c r="P1142" i="2"/>
  <c r="BI1137" i="2"/>
  <c r="BH1137" i="2"/>
  <c r="BG1137" i="2"/>
  <c r="BE1137" i="2"/>
  <c r="T1137" i="2"/>
  <c r="R1137" i="2"/>
  <c r="P1137" i="2"/>
  <c r="BI1132" i="2"/>
  <c r="BH1132" i="2"/>
  <c r="BG1132" i="2"/>
  <c r="BE1132" i="2"/>
  <c r="T1132" i="2"/>
  <c r="R1132" i="2"/>
  <c r="P1132" i="2"/>
  <c r="BI1128" i="2"/>
  <c r="BH1128" i="2"/>
  <c r="BG1128" i="2"/>
  <c r="BE1128" i="2"/>
  <c r="T1128" i="2"/>
  <c r="R1128" i="2"/>
  <c r="P1128" i="2"/>
  <c r="BI1124" i="2"/>
  <c r="BH1124" i="2"/>
  <c r="BG1124" i="2"/>
  <c r="BE1124" i="2"/>
  <c r="T1124" i="2"/>
  <c r="R1124" i="2"/>
  <c r="P1124" i="2"/>
  <c r="BI1116" i="2"/>
  <c r="BH1116" i="2"/>
  <c r="BG1116" i="2"/>
  <c r="BE1116" i="2"/>
  <c r="T1116" i="2"/>
  <c r="R1116" i="2"/>
  <c r="P1116" i="2"/>
  <c r="BI1114" i="2"/>
  <c r="BH1114" i="2"/>
  <c r="BG1114" i="2"/>
  <c r="BE1114" i="2"/>
  <c r="T1114" i="2"/>
  <c r="R1114" i="2"/>
  <c r="P1114" i="2"/>
  <c r="BI1111" i="2"/>
  <c r="BH1111" i="2"/>
  <c r="BG1111" i="2"/>
  <c r="BE1111" i="2"/>
  <c r="T1111" i="2"/>
  <c r="R1111" i="2"/>
  <c r="P1111" i="2"/>
  <c r="BI1108" i="2"/>
  <c r="BH1108" i="2"/>
  <c r="BG1108" i="2"/>
  <c r="BE1108" i="2"/>
  <c r="T1108" i="2"/>
  <c r="R1108" i="2"/>
  <c r="P1108" i="2"/>
  <c r="BI1105" i="2"/>
  <c r="BH1105" i="2"/>
  <c r="BG1105" i="2"/>
  <c r="BE1105" i="2"/>
  <c r="T1105" i="2"/>
  <c r="R1105" i="2"/>
  <c r="P1105" i="2"/>
  <c r="BI1102" i="2"/>
  <c r="BH1102" i="2"/>
  <c r="BG1102" i="2"/>
  <c r="BE1102" i="2"/>
  <c r="T1102" i="2"/>
  <c r="R1102" i="2"/>
  <c r="P1102" i="2"/>
  <c r="BI1099" i="2"/>
  <c r="BH1099" i="2"/>
  <c r="BG1099" i="2"/>
  <c r="BE1099" i="2"/>
  <c r="T1099" i="2"/>
  <c r="R1099" i="2"/>
  <c r="P1099" i="2"/>
  <c r="BI1098" i="2"/>
  <c r="BH1098" i="2"/>
  <c r="BG1098" i="2"/>
  <c r="BE1098" i="2"/>
  <c r="T1098" i="2"/>
  <c r="R1098" i="2"/>
  <c r="P1098" i="2"/>
  <c r="BI1097" i="2"/>
  <c r="BH1097" i="2"/>
  <c r="BG1097" i="2"/>
  <c r="BE1097" i="2"/>
  <c r="T1097" i="2"/>
  <c r="R1097" i="2"/>
  <c r="P1097" i="2"/>
  <c r="BI1096" i="2"/>
  <c r="BH1096" i="2"/>
  <c r="BG1096" i="2"/>
  <c r="BE1096" i="2"/>
  <c r="T1096" i="2"/>
  <c r="R1096" i="2"/>
  <c r="P1096" i="2"/>
  <c r="BI1095" i="2"/>
  <c r="BH1095" i="2"/>
  <c r="BG1095" i="2"/>
  <c r="BE1095" i="2"/>
  <c r="T1095" i="2"/>
  <c r="R1095" i="2"/>
  <c r="P1095" i="2"/>
  <c r="BI1094" i="2"/>
  <c r="BH1094" i="2"/>
  <c r="BG1094" i="2"/>
  <c r="BE1094" i="2"/>
  <c r="T1094" i="2"/>
  <c r="R1094" i="2"/>
  <c r="P1094" i="2"/>
  <c r="BI1091" i="2"/>
  <c r="BH1091" i="2"/>
  <c r="BG1091" i="2"/>
  <c r="BE1091" i="2"/>
  <c r="T1091" i="2"/>
  <c r="R1091" i="2"/>
  <c r="P1091" i="2"/>
  <c r="BI1090" i="2"/>
  <c r="BH1090" i="2"/>
  <c r="BG1090" i="2"/>
  <c r="BE1090" i="2"/>
  <c r="T1090" i="2"/>
  <c r="R1090" i="2"/>
  <c r="P1090" i="2"/>
  <c r="BI1087" i="2"/>
  <c r="BH1087" i="2"/>
  <c r="BG1087" i="2"/>
  <c r="BE1087" i="2"/>
  <c r="T1087" i="2"/>
  <c r="R1087" i="2"/>
  <c r="P1087" i="2"/>
  <c r="BI1084" i="2"/>
  <c r="BH1084" i="2"/>
  <c r="BG1084" i="2"/>
  <c r="BE1084" i="2"/>
  <c r="T1084" i="2"/>
  <c r="R1084" i="2"/>
  <c r="P1084" i="2"/>
  <c r="BI1082" i="2"/>
  <c r="BH1082" i="2"/>
  <c r="BG1082" i="2"/>
  <c r="BE1082" i="2"/>
  <c r="T1082" i="2"/>
  <c r="R1082" i="2"/>
  <c r="P1082" i="2"/>
  <c r="BI1081" i="2"/>
  <c r="BH1081" i="2"/>
  <c r="BG1081" i="2"/>
  <c r="BE1081" i="2"/>
  <c r="T1081" i="2"/>
  <c r="R1081" i="2"/>
  <c r="P1081" i="2"/>
  <c r="BI1080" i="2"/>
  <c r="BH1080" i="2"/>
  <c r="BG1080" i="2"/>
  <c r="BE1080" i="2"/>
  <c r="T1080" i="2"/>
  <c r="R1080" i="2"/>
  <c r="P1080" i="2"/>
  <c r="BI1079" i="2"/>
  <c r="BH1079" i="2"/>
  <c r="BG1079" i="2"/>
  <c r="BE1079" i="2"/>
  <c r="T1079" i="2"/>
  <c r="R1079" i="2"/>
  <c r="P1079" i="2"/>
  <c r="BI1076" i="2"/>
  <c r="BH1076" i="2"/>
  <c r="BG1076" i="2"/>
  <c r="BE1076" i="2"/>
  <c r="T1076" i="2"/>
  <c r="R1076" i="2"/>
  <c r="P1076" i="2"/>
  <c r="BI1072" i="2"/>
  <c r="BH1072" i="2"/>
  <c r="BG1072" i="2"/>
  <c r="BE1072" i="2"/>
  <c r="T1072" i="2"/>
  <c r="R1072" i="2"/>
  <c r="P1072" i="2"/>
  <c r="BI1069" i="2"/>
  <c r="BH1069" i="2"/>
  <c r="BG1069" i="2"/>
  <c r="BE1069" i="2"/>
  <c r="T1069" i="2"/>
  <c r="R1069" i="2"/>
  <c r="P1069" i="2"/>
  <c r="BI1062" i="2"/>
  <c r="BH1062" i="2"/>
  <c r="BG1062" i="2"/>
  <c r="BE1062" i="2"/>
  <c r="T1062" i="2"/>
  <c r="R1062" i="2"/>
  <c r="P1062" i="2"/>
  <c r="BI1059" i="2"/>
  <c r="BH1059" i="2"/>
  <c r="BG1059" i="2"/>
  <c r="BE1059" i="2"/>
  <c r="T1059" i="2"/>
  <c r="R1059" i="2"/>
  <c r="P1059" i="2"/>
  <c r="BI1056" i="2"/>
  <c r="BH1056" i="2"/>
  <c r="BG1056" i="2"/>
  <c r="BE1056" i="2"/>
  <c r="T1056" i="2"/>
  <c r="R1056" i="2"/>
  <c r="P1056" i="2"/>
  <c r="BI1054" i="2"/>
  <c r="BH1054" i="2"/>
  <c r="BG1054" i="2"/>
  <c r="BE1054" i="2"/>
  <c r="T1054" i="2"/>
  <c r="R1054" i="2"/>
  <c r="P1054" i="2"/>
  <c r="BI1053" i="2"/>
  <c r="BH1053" i="2"/>
  <c r="BG1053" i="2"/>
  <c r="BE1053" i="2"/>
  <c r="T1053" i="2"/>
  <c r="R1053" i="2"/>
  <c r="P1053" i="2"/>
  <c r="BI1050" i="2"/>
  <c r="BH1050" i="2"/>
  <c r="BG1050" i="2"/>
  <c r="BE1050" i="2"/>
  <c r="T1050" i="2"/>
  <c r="R1050" i="2"/>
  <c r="P1050" i="2"/>
  <c r="BI1048" i="2"/>
  <c r="BH1048" i="2"/>
  <c r="BG1048" i="2"/>
  <c r="BE1048" i="2"/>
  <c r="T1048" i="2"/>
  <c r="R1048" i="2"/>
  <c r="P1048" i="2"/>
  <c r="BI1047" i="2"/>
  <c r="BH1047" i="2"/>
  <c r="BG1047" i="2"/>
  <c r="BE1047" i="2"/>
  <c r="T1047" i="2"/>
  <c r="R1047" i="2"/>
  <c r="P1047" i="2"/>
  <c r="BI1046" i="2"/>
  <c r="BH1046" i="2"/>
  <c r="BG1046" i="2"/>
  <c r="BE1046" i="2"/>
  <c r="T1046" i="2"/>
  <c r="R1046" i="2"/>
  <c r="P1046" i="2"/>
  <c r="BI1045" i="2"/>
  <c r="BH1045" i="2"/>
  <c r="BG1045" i="2"/>
  <c r="BE1045" i="2"/>
  <c r="T1045" i="2"/>
  <c r="R1045" i="2"/>
  <c r="P1045" i="2"/>
  <c r="BI1044" i="2"/>
  <c r="BH1044" i="2"/>
  <c r="BG1044" i="2"/>
  <c r="BE1044" i="2"/>
  <c r="T1044" i="2"/>
  <c r="R1044" i="2"/>
  <c r="P1044" i="2"/>
  <c r="BI1041" i="2"/>
  <c r="BH1041" i="2"/>
  <c r="BG1041" i="2"/>
  <c r="BE1041" i="2"/>
  <c r="T1041" i="2"/>
  <c r="R1041" i="2"/>
  <c r="P1041" i="2"/>
  <c r="BI1040" i="2"/>
  <c r="BH1040" i="2"/>
  <c r="BG1040" i="2"/>
  <c r="BE1040" i="2"/>
  <c r="T1040" i="2"/>
  <c r="R1040" i="2"/>
  <c r="P1040" i="2"/>
  <c r="BI1039" i="2"/>
  <c r="BH1039" i="2"/>
  <c r="BG1039" i="2"/>
  <c r="BE1039" i="2"/>
  <c r="T1039" i="2"/>
  <c r="R1039" i="2"/>
  <c r="P1039" i="2"/>
  <c r="BI1035" i="2"/>
  <c r="BH1035" i="2"/>
  <c r="BG1035" i="2"/>
  <c r="BE1035" i="2"/>
  <c r="T1035" i="2"/>
  <c r="R1035" i="2"/>
  <c r="P1035" i="2"/>
  <c r="BI1034" i="2"/>
  <c r="BH1034" i="2"/>
  <c r="BG1034" i="2"/>
  <c r="BE1034" i="2"/>
  <c r="T1034" i="2"/>
  <c r="R1034" i="2"/>
  <c r="P1034" i="2"/>
  <c r="BI1033" i="2"/>
  <c r="BH1033" i="2"/>
  <c r="BG1033" i="2"/>
  <c r="BE1033" i="2"/>
  <c r="T1033" i="2"/>
  <c r="R1033" i="2"/>
  <c r="P1033" i="2"/>
  <c r="BI1031" i="2"/>
  <c r="BH1031" i="2"/>
  <c r="BG1031" i="2"/>
  <c r="BE1031" i="2"/>
  <c r="T1031" i="2"/>
  <c r="R1031" i="2"/>
  <c r="P1031" i="2"/>
  <c r="BI1028" i="2"/>
  <c r="BH1028" i="2"/>
  <c r="BG1028" i="2"/>
  <c r="BE1028" i="2"/>
  <c r="T1028" i="2"/>
  <c r="R1028" i="2"/>
  <c r="P1028" i="2"/>
  <c r="BI1025" i="2"/>
  <c r="BH1025" i="2"/>
  <c r="BG1025" i="2"/>
  <c r="BE1025" i="2"/>
  <c r="T1025" i="2"/>
  <c r="R1025" i="2"/>
  <c r="P1025" i="2"/>
  <c r="BI1023" i="2"/>
  <c r="BH1023" i="2"/>
  <c r="BG1023" i="2"/>
  <c r="BE1023" i="2"/>
  <c r="T1023" i="2"/>
  <c r="R1023" i="2"/>
  <c r="P1023" i="2"/>
  <c r="BI1019" i="2"/>
  <c r="BH1019" i="2"/>
  <c r="BG1019" i="2"/>
  <c r="BE1019" i="2"/>
  <c r="T1019" i="2"/>
  <c r="R1019" i="2"/>
  <c r="P1019" i="2"/>
  <c r="BI1016" i="2"/>
  <c r="BH1016" i="2"/>
  <c r="BG1016" i="2"/>
  <c r="BE1016" i="2"/>
  <c r="T1016" i="2"/>
  <c r="R1016" i="2"/>
  <c r="P1016" i="2"/>
  <c r="BI1013" i="2"/>
  <c r="BH1013" i="2"/>
  <c r="BG1013" i="2"/>
  <c r="BE1013" i="2"/>
  <c r="T1013" i="2"/>
  <c r="R1013" i="2"/>
  <c r="P1013" i="2"/>
  <c r="BI1010" i="2"/>
  <c r="BH1010" i="2"/>
  <c r="BG1010" i="2"/>
  <c r="BE1010" i="2"/>
  <c r="T1010" i="2"/>
  <c r="R1010" i="2"/>
  <c r="P1010" i="2"/>
  <c r="BI1009" i="2"/>
  <c r="BH1009" i="2"/>
  <c r="BG1009" i="2"/>
  <c r="BE1009" i="2"/>
  <c r="T1009" i="2"/>
  <c r="R1009" i="2"/>
  <c r="P1009" i="2"/>
  <c r="BI1006" i="2"/>
  <c r="BH1006" i="2"/>
  <c r="BG1006" i="2"/>
  <c r="BE1006" i="2"/>
  <c r="T1006" i="2"/>
  <c r="R1006" i="2"/>
  <c r="P1006" i="2"/>
  <c r="BI1003" i="2"/>
  <c r="BH1003" i="2"/>
  <c r="BG1003" i="2"/>
  <c r="BE1003" i="2"/>
  <c r="T1003" i="2"/>
  <c r="R1003" i="2"/>
  <c r="P1003" i="2"/>
  <c r="BI997" i="2"/>
  <c r="BH997" i="2"/>
  <c r="BG997" i="2"/>
  <c r="BE997" i="2"/>
  <c r="T997" i="2"/>
  <c r="R997" i="2"/>
  <c r="P997" i="2"/>
  <c r="BI994" i="2"/>
  <c r="BH994" i="2"/>
  <c r="BG994" i="2"/>
  <c r="BE994" i="2"/>
  <c r="T994" i="2"/>
  <c r="R994" i="2"/>
  <c r="P994" i="2"/>
  <c r="BI991" i="2"/>
  <c r="BH991" i="2"/>
  <c r="BG991" i="2"/>
  <c r="BE991" i="2"/>
  <c r="T991" i="2"/>
  <c r="R991" i="2"/>
  <c r="P991" i="2"/>
  <c r="BI988" i="2"/>
  <c r="BH988" i="2"/>
  <c r="BG988" i="2"/>
  <c r="BE988" i="2"/>
  <c r="T988" i="2"/>
  <c r="R988" i="2"/>
  <c r="P988" i="2"/>
  <c r="BI984" i="2"/>
  <c r="BH984" i="2"/>
  <c r="BG984" i="2"/>
  <c r="BE984" i="2"/>
  <c r="T984" i="2"/>
  <c r="R984" i="2"/>
  <c r="P984" i="2"/>
  <c r="BI978" i="2"/>
  <c r="BH978" i="2"/>
  <c r="BG978" i="2"/>
  <c r="BE978" i="2"/>
  <c r="T978" i="2"/>
  <c r="R978" i="2"/>
  <c r="P978" i="2"/>
  <c r="BI973" i="2"/>
  <c r="BH973" i="2"/>
  <c r="BG973" i="2"/>
  <c r="BE973" i="2"/>
  <c r="T973" i="2"/>
  <c r="R973" i="2"/>
  <c r="P973" i="2"/>
  <c r="BI968" i="2"/>
  <c r="BH968" i="2"/>
  <c r="BG968" i="2"/>
  <c r="BE968" i="2"/>
  <c r="T968" i="2"/>
  <c r="R968" i="2"/>
  <c r="P968" i="2"/>
  <c r="BI965" i="2"/>
  <c r="BH965" i="2"/>
  <c r="BG965" i="2"/>
  <c r="BE965" i="2"/>
  <c r="T965" i="2"/>
  <c r="R965" i="2"/>
  <c r="P965" i="2"/>
  <c r="BI957" i="2"/>
  <c r="BH957" i="2"/>
  <c r="BG957" i="2"/>
  <c r="BE957" i="2"/>
  <c r="T957" i="2"/>
  <c r="R957" i="2"/>
  <c r="P957" i="2"/>
  <c r="BI950" i="2"/>
  <c r="BH950" i="2"/>
  <c r="BG950" i="2"/>
  <c r="BE950" i="2"/>
  <c r="T950" i="2"/>
  <c r="R950" i="2"/>
  <c r="P950" i="2"/>
  <c r="BI949" i="2"/>
  <c r="BH949" i="2"/>
  <c r="BG949" i="2"/>
  <c r="BE949" i="2"/>
  <c r="T949" i="2"/>
  <c r="R949" i="2"/>
  <c r="P949" i="2"/>
  <c r="BI948" i="2"/>
  <c r="BH948" i="2"/>
  <c r="BG948" i="2"/>
  <c r="BE948" i="2"/>
  <c r="T948" i="2"/>
  <c r="R948" i="2"/>
  <c r="P948" i="2"/>
  <c r="BI942" i="2"/>
  <c r="BH942" i="2"/>
  <c r="BG942" i="2"/>
  <c r="BE942" i="2"/>
  <c r="T942" i="2"/>
  <c r="R942" i="2"/>
  <c r="P942" i="2"/>
  <c r="BI935" i="2"/>
  <c r="BH935" i="2"/>
  <c r="BG935" i="2"/>
  <c r="BE935" i="2"/>
  <c r="T935" i="2"/>
  <c r="R935" i="2"/>
  <c r="P935" i="2"/>
  <c r="BI926" i="2"/>
  <c r="BH926" i="2"/>
  <c r="BG926" i="2"/>
  <c r="BE926" i="2"/>
  <c r="T926" i="2"/>
  <c r="R926" i="2"/>
  <c r="P926" i="2"/>
  <c r="BI925" i="2"/>
  <c r="BH925" i="2"/>
  <c r="BG925" i="2"/>
  <c r="BE925" i="2"/>
  <c r="T925" i="2"/>
  <c r="R925" i="2"/>
  <c r="P925" i="2"/>
  <c r="BI914" i="2"/>
  <c r="BH914" i="2"/>
  <c r="BG914" i="2"/>
  <c r="BE914" i="2"/>
  <c r="T914" i="2"/>
  <c r="R914" i="2"/>
  <c r="P914" i="2"/>
  <c r="BI913" i="2"/>
  <c r="BH913" i="2"/>
  <c r="BG913" i="2"/>
  <c r="BE913" i="2"/>
  <c r="T913" i="2"/>
  <c r="R913" i="2"/>
  <c r="P913" i="2"/>
  <c r="BI910" i="2"/>
  <c r="BH910" i="2"/>
  <c r="BG910" i="2"/>
  <c r="BE910" i="2"/>
  <c r="T910" i="2"/>
  <c r="R910" i="2"/>
  <c r="P910" i="2"/>
  <c r="BI905" i="2"/>
  <c r="BH905" i="2"/>
  <c r="BG905" i="2"/>
  <c r="BE905" i="2"/>
  <c r="T905" i="2"/>
  <c r="R905" i="2"/>
  <c r="P905" i="2"/>
  <c r="BI903" i="2"/>
  <c r="BH903" i="2"/>
  <c r="BG903" i="2"/>
  <c r="BE903" i="2"/>
  <c r="T903" i="2"/>
  <c r="R903" i="2"/>
  <c r="P903" i="2"/>
  <c r="BI899" i="2"/>
  <c r="BH899" i="2"/>
  <c r="BG899" i="2"/>
  <c r="BE899" i="2"/>
  <c r="T899" i="2"/>
  <c r="R899" i="2"/>
  <c r="P899" i="2"/>
  <c r="BI887" i="2"/>
  <c r="BH887" i="2"/>
  <c r="BG887" i="2"/>
  <c r="BE887" i="2"/>
  <c r="T887" i="2"/>
  <c r="R887" i="2"/>
  <c r="P887" i="2"/>
  <c r="BI880" i="2"/>
  <c r="BH880" i="2"/>
  <c r="BG880" i="2"/>
  <c r="BE880" i="2"/>
  <c r="T880" i="2"/>
  <c r="R880" i="2"/>
  <c r="P880" i="2"/>
  <c r="BI867" i="2"/>
  <c r="BH867" i="2"/>
  <c r="BG867" i="2"/>
  <c r="BE867" i="2"/>
  <c r="T867" i="2"/>
  <c r="R867" i="2"/>
  <c r="P867" i="2"/>
  <c r="BI861" i="2"/>
  <c r="BH861" i="2"/>
  <c r="BG861" i="2"/>
  <c r="BE861" i="2"/>
  <c r="T861" i="2"/>
  <c r="R861" i="2"/>
  <c r="P861" i="2"/>
  <c r="BI855" i="2"/>
  <c r="BH855" i="2"/>
  <c r="BG855" i="2"/>
  <c r="BE855" i="2"/>
  <c r="T855" i="2"/>
  <c r="R855" i="2"/>
  <c r="P855" i="2"/>
  <c r="BI854" i="2"/>
  <c r="BH854" i="2"/>
  <c r="BG854" i="2"/>
  <c r="BE854" i="2"/>
  <c r="T854" i="2"/>
  <c r="R854" i="2"/>
  <c r="P854" i="2"/>
  <c r="BI853" i="2"/>
  <c r="BH853" i="2"/>
  <c r="BG853" i="2"/>
  <c r="BE853" i="2"/>
  <c r="T853" i="2"/>
  <c r="R853" i="2"/>
  <c r="P853" i="2"/>
  <c r="BI852" i="2"/>
  <c r="BH852" i="2"/>
  <c r="BG852" i="2"/>
  <c r="BE852" i="2"/>
  <c r="T852" i="2"/>
  <c r="R852" i="2"/>
  <c r="P852" i="2"/>
  <c r="BI849" i="2"/>
  <c r="BH849" i="2"/>
  <c r="BG849" i="2"/>
  <c r="BE849" i="2"/>
  <c r="T849" i="2"/>
  <c r="R849" i="2"/>
  <c r="P849" i="2"/>
  <c r="BI842" i="2"/>
  <c r="BH842" i="2"/>
  <c r="BG842" i="2"/>
  <c r="BE842" i="2"/>
  <c r="T842" i="2"/>
  <c r="R842" i="2"/>
  <c r="P842" i="2"/>
  <c r="BI839" i="2"/>
  <c r="BH839" i="2"/>
  <c r="BG839" i="2"/>
  <c r="BE839" i="2"/>
  <c r="T839" i="2"/>
  <c r="R839" i="2"/>
  <c r="P839" i="2"/>
  <c r="BI832" i="2"/>
  <c r="BH832" i="2"/>
  <c r="BG832" i="2"/>
  <c r="BE832" i="2"/>
  <c r="T832" i="2"/>
  <c r="R832" i="2"/>
  <c r="P832" i="2"/>
  <c r="BI829" i="2"/>
  <c r="BH829" i="2"/>
  <c r="BG829" i="2"/>
  <c r="BE829" i="2"/>
  <c r="T829" i="2"/>
  <c r="R829" i="2"/>
  <c r="P829" i="2"/>
  <c r="BI822" i="2"/>
  <c r="BH822" i="2"/>
  <c r="BG822" i="2"/>
  <c r="BE822" i="2"/>
  <c r="T822" i="2"/>
  <c r="R822" i="2"/>
  <c r="P822" i="2"/>
  <c r="BI817" i="2"/>
  <c r="BH817" i="2"/>
  <c r="BG817" i="2"/>
  <c r="BE817" i="2"/>
  <c r="T817" i="2"/>
  <c r="R817" i="2"/>
  <c r="P817" i="2"/>
  <c r="BI815" i="2"/>
  <c r="BH815" i="2"/>
  <c r="BG815" i="2"/>
  <c r="BE815" i="2"/>
  <c r="T815" i="2"/>
  <c r="R815" i="2"/>
  <c r="P815" i="2"/>
  <c r="BI812" i="2"/>
  <c r="BH812" i="2"/>
  <c r="BG812" i="2"/>
  <c r="BE812" i="2"/>
  <c r="T812" i="2"/>
  <c r="R812" i="2"/>
  <c r="P812" i="2"/>
  <c r="BI806" i="2"/>
  <c r="BH806" i="2"/>
  <c r="BG806" i="2"/>
  <c r="BE806" i="2"/>
  <c r="T806" i="2"/>
  <c r="R806" i="2"/>
  <c r="P806" i="2"/>
  <c r="BI802" i="2"/>
  <c r="BH802" i="2"/>
  <c r="BG802" i="2"/>
  <c r="BE802" i="2"/>
  <c r="T802" i="2"/>
  <c r="R802" i="2"/>
  <c r="P802" i="2"/>
  <c r="BI799" i="2"/>
  <c r="BH799" i="2"/>
  <c r="BG799" i="2"/>
  <c r="BE799" i="2"/>
  <c r="T799" i="2"/>
  <c r="R799" i="2"/>
  <c r="P799" i="2"/>
  <c r="BI794" i="2"/>
  <c r="BH794" i="2"/>
  <c r="BG794" i="2"/>
  <c r="BE794" i="2"/>
  <c r="T794" i="2"/>
  <c r="R794" i="2"/>
  <c r="P794" i="2"/>
  <c r="BI790" i="2"/>
  <c r="BH790" i="2"/>
  <c r="BG790" i="2"/>
  <c r="BE790" i="2"/>
  <c r="T790" i="2"/>
  <c r="R790" i="2"/>
  <c r="P790" i="2"/>
  <c r="BI787" i="2"/>
  <c r="BH787" i="2"/>
  <c r="BG787" i="2"/>
  <c r="BE787" i="2"/>
  <c r="T787" i="2"/>
  <c r="R787" i="2"/>
  <c r="P787" i="2"/>
  <c r="BI782" i="2"/>
  <c r="BH782" i="2"/>
  <c r="BG782" i="2"/>
  <c r="BE782" i="2"/>
  <c r="T782" i="2"/>
  <c r="R782" i="2"/>
  <c r="P782" i="2"/>
  <c r="BI779" i="2"/>
  <c r="BH779" i="2"/>
  <c r="BG779" i="2"/>
  <c r="BE779" i="2"/>
  <c r="T779" i="2"/>
  <c r="T778" i="2" s="1"/>
  <c r="R779" i="2"/>
  <c r="R778" i="2"/>
  <c r="P779" i="2"/>
  <c r="P778" i="2"/>
  <c r="BI777" i="2"/>
  <c r="BH777" i="2"/>
  <c r="BG777" i="2"/>
  <c r="BE777" i="2"/>
  <c r="T777" i="2"/>
  <c r="R777" i="2"/>
  <c r="P777" i="2"/>
  <c r="BI776" i="2"/>
  <c r="BH776" i="2"/>
  <c r="BG776" i="2"/>
  <c r="BE776" i="2"/>
  <c r="T776" i="2"/>
  <c r="R776" i="2"/>
  <c r="P776" i="2"/>
  <c r="BI775" i="2"/>
  <c r="BH775" i="2"/>
  <c r="BG775" i="2"/>
  <c r="BE775" i="2"/>
  <c r="T775" i="2"/>
  <c r="R775" i="2"/>
  <c r="P775" i="2"/>
  <c r="BI774" i="2"/>
  <c r="BH774" i="2"/>
  <c r="BG774" i="2"/>
  <c r="BE774" i="2"/>
  <c r="T774" i="2"/>
  <c r="R774" i="2"/>
  <c r="P774" i="2"/>
  <c r="BI773" i="2"/>
  <c r="BH773" i="2"/>
  <c r="BG773" i="2"/>
  <c r="BE773" i="2"/>
  <c r="T773" i="2"/>
  <c r="R773" i="2"/>
  <c r="P773" i="2"/>
  <c r="BI762" i="2"/>
  <c r="BH762" i="2"/>
  <c r="BG762" i="2"/>
  <c r="BE762" i="2"/>
  <c r="T762" i="2"/>
  <c r="R762" i="2"/>
  <c r="P762" i="2"/>
  <c r="BI758" i="2"/>
  <c r="BH758" i="2"/>
  <c r="BG758" i="2"/>
  <c r="BE758" i="2"/>
  <c r="T758" i="2"/>
  <c r="R758" i="2"/>
  <c r="P758" i="2"/>
  <c r="BI734" i="2"/>
  <c r="BH734" i="2"/>
  <c r="BG734" i="2"/>
  <c r="BE734" i="2"/>
  <c r="T734" i="2"/>
  <c r="R734" i="2"/>
  <c r="P734" i="2"/>
  <c r="BI708" i="2"/>
  <c r="BH708" i="2"/>
  <c r="BG708" i="2"/>
  <c r="BE708" i="2"/>
  <c r="T708" i="2"/>
  <c r="R708" i="2"/>
  <c r="P708" i="2"/>
  <c r="BI707" i="2"/>
  <c r="BH707" i="2"/>
  <c r="BG707" i="2"/>
  <c r="BE707" i="2"/>
  <c r="T707" i="2"/>
  <c r="R707" i="2"/>
  <c r="P707" i="2"/>
  <c r="BI704" i="2"/>
  <c r="BH704" i="2"/>
  <c r="BG704" i="2"/>
  <c r="BE704" i="2"/>
  <c r="T704" i="2"/>
  <c r="R704" i="2"/>
  <c r="P704" i="2"/>
  <c r="BI700" i="2"/>
  <c r="BH700" i="2"/>
  <c r="BG700" i="2"/>
  <c r="BE700" i="2"/>
  <c r="T700" i="2"/>
  <c r="R700" i="2"/>
  <c r="P700" i="2"/>
  <c r="BI694" i="2"/>
  <c r="BH694" i="2"/>
  <c r="BG694" i="2"/>
  <c r="BE694" i="2"/>
  <c r="T694" i="2"/>
  <c r="R694" i="2"/>
  <c r="P694" i="2"/>
  <c r="BI691" i="2"/>
  <c r="BH691" i="2"/>
  <c r="BG691" i="2"/>
  <c r="BE691" i="2"/>
  <c r="T691" i="2"/>
  <c r="R691" i="2"/>
  <c r="P691" i="2"/>
  <c r="BI686" i="2"/>
  <c r="BH686" i="2"/>
  <c r="BG686" i="2"/>
  <c r="BE686" i="2"/>
  <c r="T686" i="2"/>
  <c r="R686" i="2"/>
  <c r="P686" i="2"/>
  <c r="BI682" i="2"/>
  <c r="BH682" i="2"/>
  <c r="BG682" i="2"/>
  <c r="BE682" i="2"/>
  <c r="T682" i="2"/>
  <c r="R682" i="2"/>
  <c r="P682" i="2"/>
  <c r="BI670" i="2"/>
  <c r="BH670" i="2"/>
  <c r="BG670" i="2"/>
  <c r="BE670" i="2"/>
  <c r="T670" i="2"/>
  <c r="R670" i="2"/>
  <c r="P670" i="2"/>
  <c r="BI664" i="2"/>
  <c r="BH664" i="2"/>
  <c r="BG664" i="2"/>
  <c r="BE664" i="2"/>
  <c r="T664" i="2"/>
  <c r="R664" i="2"/>
  <c r="P664" i="2"/>
  <c r="BI663" i="2"/>
  <c r="BH663" i="2"/>
  <c r="BG663" i="2"/>
  <c r="BE663" i="2"/>
  <c r="T663" i="2"/>
  <c r="R663" i="2"/>
  <c r="P663" i="2"/>
  <c r="BI658" i="2"/>
  <c r="BH658" i="2"/>
  <c r="BG658" i="2"/>
  <c r="BE658" i="2"/>
  <c r="T658" i="2"/>
  <c r="R658" i="2"/>
  <c r="P658" i="2"/>
  <c r="BI654" i="2"/>
  <c r="BH654" i="2"/>
  <c r="BG654" i="2"/>
  <c r="BE654" i="2"/>
  <c r="T654" i="2"/>
  <c r="R654" i="2"/>
  <c r="P654" i="2"/>
  <c r="BI644" i="2"/>
  <c r="BH644" i="2"/>
  <c r="BG644" i="2"/>
  <c r="BE644" i="2"/>
  <c r="T644" i="2"/>
  <c r="R644" i="2"/>
  <c r="P644" i="2"/>
  <c r="BI639" i="2"/>
  <c r="BH639" i="2"/>
  <c r="BG639" i="2"/>
  <c r="BE639" i="2"/>
  <c r="T639" i="2"/>
  <c r="R639" i="2"/>
  <c r="P639" i="2"/>
  <c r="BI634" i="2"/>
  <c r="BH634" i="2"/>
  <c r="BG634" i="2"/>
  <c r="BE634" i="2"/>
  <c r="T634" i="2"/>
  <c r="R634" i="2"/>
  <c r="P634" i="2"/>
  <c r="BI628" i="2"/>
  <c r="BH628" i="2"/>
  <c r="BG628" i="2"/>
  <c r="BE628" i="2"/>
  <c r="T628" i="2"/>
  <c r="R628" i="2"/>
  <c r="P628" i="2"/>
  <c r="BI623" i="2"/>
  <c r="BH623" i="2"/>
  <c r="BG623" i="2"/>
  <c r="BE623" i="2"/>
  <c r="T623" i="2"/>
  <c r="R623" i="2"/>
  <c r="P623" i="2"/>
  <c r="BI615" i="2"/>
  <c r="BH615" i="2"/>
  <c r="BG615" i="2"/>
  <c r="BE615" i="2"/>
  <c r="T615" i="2"/>
  <c r="R615" i="2"/>
  <c r="P615" i="2"/>
  <c r="BI609" i="2"/>
  <c r="BH609" i="2"/>
  <c r="BG609" i="2"/>
  <c r="BE609" i="2"/>
  <c r="T609" i="2"/>
  <c r="R609" i="2"/>
  <c r="P609" i="2"/>
  <c r="BI605" i="2"/>
  <c r="BH605" i="2"/>
  <c r="BG605" i="2"/>
  <c r="BE605" i="2"/>
  <c r="T605" i="2"/>
  <c r="R605" i="2"/>
  <c r="P605" i="2"/>
  <c r="BI601" i="2"/>
  <c r="BH601" i="2"/>
  <c r="BG601" i="2"/>
  <c r="BE601" i="2"/>
  <c r="T601" i="2"/>
  <c r="R601" i="2"/>
  <c r="P601" i="2"/>
  <c r="BI589" i="2"/>
  <c r="BH589" i="2"/>
  <c r="BG589" i="2"/>
  <c r="BE589" i="2"/>
  <c r="T589" i="2"/>
  <c r="R589" i="2"/>
  <c r="P589" i="2"/>
  <c r="BI588" i="2"/>
  <c r="BH588" i="2"/>
  <c r="BG588" i="2"/>
  <c r="BE588" i="2"/>
  <c r="T588" i="2"/>
  <c r="R588" i="2"/>
  <c r="P588" i="2"/>
  <c r="BI587" i="2"/>
  <c r="BH587" i="2"/>
  <c r="BG587" i="2"/>
  <c r="BE587" i="2"/>
  <c r="T587" i="2"/>
  <c r="R587" i="2"/>
  <c r="P587" i="2"/>
  <c r="BI584" i="2"/>
  <c r="BH584" i="2"/>
  <c r="BG584" i="2"/>
  <c r="BE584" i="2"/>
  <c r="T584" i="2"/>
  <c r="R584" i="2"/>
  <c r="P584" i="2"/>
  <c r="BI583" i="2"/>
  <c r="BH583" i="2"/>
  <c r="BG583" i="2"/>
  <c r="BE583" i="2"/>
  <c r="T583" i="2"/>
  <c r="R583" i="2"/>
  <c r="P583" i="2"/>
  <c r="BI573" i="2"/>
  <c r="BH573" i="2"/>
  <c r="BG573" i="2"/>
  <c r="BE573" i="2"/>
  <c r="T573" i="2"/>
  <c r="R573" i="2"/>
  <c r="P573" i="2"/>
  <c r="BI572" i="2"/>
  <c r="BH572" i="2"/>
  <c r="BG572" i="2"/>
  <c r="BE572" i="2"/>
  <c r="T572" i="2"/>
  <c r="R572" i="2"/>
  <c r="P572" i="2"/>
  <c r="BI568" i="2"/>
  <c r="BH568" i="2"/>
  <c r="BG568" i="2"/>
  <c r="BE568" i="2"/>
  <c r="T568" i="2"/>
  <c r="R568" i="2"/>
  <c r="P568" i="2"/>
  <c r="BI565" i="2"/>
  <c r="BH565" i="2"/>
  <c r="BG565" i="2"/>
  <c r="BE565" i="2"/>
  <c r="T565" i="2"/>
  <c r="R565" i="2"/>
  <c r="P565" i="2"/>
  <c r="BI562" i="2"/>
  <c r="BH562" i="2"/>
  <c r="BG562" i="2"/>
  <c r="BE562" i="2"/>
  <c r="T562" i="2"/>
  <c r="R562" i="2"/>
  <c r="P562" i="2"/>
  <c r="BI558" i="2"/>
  <c r="BH558" i="2"/>
  <c r="BG558" i="2"/>
  <c r="BE558" i="2"/>
  <c r="T558" i="2"/>
  <c r="R558" i="2"/>
  <c r="P558" i="2"/>
  <c r="BI556" i="2"/>
  <c r="BH556" i="2"/>
  <c r="BG556" i="2"/>
  <c r="BE556" i="2"/>
  <c r="T556" i="2"/>
  <c r="R556" i="2"/>
  <c r="P556" i="2"/>
  <c r="BI552" i="2"/>
  <c r="BH552" i="2"/>
  <c r="BG552" i="2"/>
  <c r="BE552" i="2"/>
  <c r="T552" i="2"/>
  <c r="R552" i="2"/>
  <c r="P552" i="2"/>
  <c r="BI548" i="2"/>
  <c r="BH548" i="2"/>
  <c r="BG548" i="2"/>
  <c r="BE548" i="2"/>
  <c r="T548" i="2"/>
  <c r="R548" i="2"/>
  <c r="P548" i="2"/>
  <c r="BI542" i="2"/>
  <c r="BH542" i="2"/>
  <c r="BG542" i="2"/>
  <c r="BE542" i="2"/>
  <c r="T542" i="2"/>
  <c r="R542" i="2"/>
  <c r="P542" i="2"/>
  <c r="BI533" i="2"/>
  <c r="BH533" i="2"/>
  <c r="BG533" i="2"/>
  <c r="BE533" i="2"/>
  <c r="T533" i="2"/>
  <c r="R533" i="2"/>
  <c r="P533" i="2"/>
  <c r="BI524" i="2"/>
  <c r="BH524" i="2"/>
  <c r="BG524" i="2"/>
  <c r="BE524" i="2"/>
  <c r="T524" i="2"/>
  <c r="R524" i="2"/>
  <c r="P524" i="2"/>
  <c r="BI515" i="2"/>
  <c r="BH515" i="2"/>
  <c r="BG515" i="2"/>
  <c r="BE515" i="2"/>
  <c r="T515" i="2"/>
  <c r="R515" i="2"/>
  <c r="P515" i="2"/>
  <c r="BI510" i="2"/>
  <c r="BH510" i="2"/>
  <c r="BG510" i="2"/>
  <c r="BE510" i="2"/>
  <c r="T510" i="2"/>
  <c r="R510" i="2"/>
  <c r="P510" i="2"/>
  <c r="BI505" i="2"/>
  <c r="BH505" i="2"/>
  <c r="BG505" i="2"/>
  <c r="BE505" i="2"/>
  <c r="T505" i="2"/>
  <c r="R505" i="2"/>
  <c r="P505" i="2"/>
  <c r="BI502" i="2"/>
  <c r="BH502" i="2"/>
  <c r="BG502" i="2"/>
  <c r="BE502" i="2"/>
  <c r="T502" i="2"/>
  <c r="R502" i="2"/>
  <c r="P502" i="2"/>
  <c r="BI496" i="2"/>
  <c r="BH496" i="2"/>
  <c r="BG496" i="2"/>
  <c r="BE496" i="2"/>
  <c r="T496" i="2"/>
  <c r="R496" i="2"/>
  <c r="P496" i="2"/>
  <c r="BI482" i="2"/>
  <c r="BH482" i="2"/>
  <c r="BG482" i="2"/>
  <c r="BE482" i="2"/>
  <c r="T482" i="2"/>
  <c r="R482" i="2"/>
  <c r="P482" i="2"/>
  <c r="BI479" i="2"/>
  <c r="BH479" i="2"/>
  <c r="BG479" i="2"/>
  <c r="BE479" i="2"/>
  <c r="T479" i="2"/>
  <c r="R479" i="2"/>
  <c r="P479" i="2"/>
  <c r="BI474" i="2"/>
  <c r="BH474" i="2"/>
  <c r="BG474" i="2"/>
  <c r="BE474" i="2"/>
  <c r="T474" i="2"/>
  <c r="R474" i="2"/>
  <c r="P474" i="2"/>
  <c r="BI464" i="2"/>
  <c r="BH464" i="2"/>
  <c r="BG464" i="2"/>
  <c r="BE464" i="2"/>
  <c r="T464" i="2"/>
  <c r="R464" i="2"/>
  <c r="P464" i="2"/>
  <c r="BI460" i="2"/>
  <c r="BH460" i="2"/>
  <c r="BG460" i="2"/>
  <c r="BE460" i="2"/>
  <c r="T460" i="2"/>
  <c r="R460" i="2"/>
  <c r="P460" i="2"/>
  <c r="BI453" i="2"/>
  <c r="BH453" i="2"/>
  <c r="BG453" i="2"/>
  <c r="BE453" i="2"/>
  <c r="T453" i="2"/>
  <c r="R453" i="2"/>
  <c r="P453" i="2"/>
  <c r="BI448" i="2"/>
  <c r="BH448" i="2"/>
  <c r="BG448" i="2"/>
  <c r="BE448" i="2"/>
  <c r="T448" i="2"/>
  <c r="R448" i="2"/>
  <c r="P448" i="2"/>
  <c r="BI438" i="2"/>
  <c r="BH438" i="2"/>
  <c r="BG438" i="2"/>
  <c r="BE438" i="2"/>
  <c r="T438" i="2"/>
  <c r="R438" i="2"/>
  <c r="P438" i="2"/>
  <c r="BI408" i="2"/>
  <c r="BH408" i="2"/>
  <c r="BG408" i="2"/>
  <c r="BE408" i="2"/>
  <c r="T408" i="2"/>
  <c r="R408" i="2"/>
  <c r="P408" i="2"/>
  <c r="BI400" i="2"/>
  <c r="BH400" i="2"/>
  <c r="BG400" i="2"/>
  <c r="BE400" i="2"/>
  <c r="T400" i="2"/>
  <c r="R400" i="2"/>
  <c r="P400" i="2"/>
  <c r="BI395" i="2"/>
  <c r="BH395" i="2"/>
  <c r="BG395" i="2"/>
  <c r="BE395" i="2"/>
  <c r="T395" i="2"/>
  <c r="R395" i="2"/>
  <c r="P395" i="2"/>
  <c r="BI390" i="2"/>
  <c r="BH390" i="2"/>
  <c r="BG390" i="2"/>
  <c r="BE390" i="2"/>
  <c r="T390" i="2"/>
  <c r="R390" i="2"/>
  <c r="P390" i="2"/>
  <c r="BI385" i="2"/>
  <c r="BH385" i="2"/>
  <c r="BG385" i="2"/>
  <c r="BE385" i="2"/>
  <c r="T385" i="2"/>
  <c r="R385" i="2"/>
  <c r="P385" i="2"/>
  <c r="BI382" i="2"/>
  <c r="BH382" i="2"/>
  <c r="BG382" i="2"/>
  <c r="BE382" i="2"/>
  <c r="T382" i="2"/>
  <c r="R382" i="2"/>
  <c r="P382" i="2"/>
  <c r="BI378" i="2"/>
  <c r="BH378" i="2"/>
  <c r="BG378" i="2"/>
  <c r="BE378" i="2"/>
  <c r="T378" i="2"/>
  <c r="R378" i="2"/>
  <c r="P378" i="2"/>
  <c r="BI375" i="2"/>
  <c r="BH375" i="2"/>
  <c r="BG375" i="2"/>
  <c r="BE375" i="2"/>
  <c r="T375" i="2"/>
  <c r="R375" i="2"/>
  <c r="P375" i="2"/>
  <c r="BI372" i="2"/>
  <c r="BH372" i="2"/>
  <c r="BG372" i="2"/>
  <c r="BE372" i="2"/>
  <c r="T372" i="2"/>
  <c r="R372" i="2"/>
  <c r="P372" i="2"/>
  <c r="BI369" i="2"/>
  <c r="BH369" i="2"/>
  <c r="BG369" i="2"/>
  <c r="BE369" i="2"/>
  <c r="T369" i="2"/>
  <c r="R369" i="2"/>
  <c r="P369" i="2"/>
  <c r="BI366" i="2"/>
  <c r="BH366" i="2"/>
  <c r="BG366" i="2"/>
  <c r="BE366" i="2"/>
  <c r="T366" i="2"/>
  <c r="R366" i="2"/>
  <c r="P366" i="2"/>
  <c r="BI363" i="2"/>
  <c r="BH363" i="2"/>
  <c r="BG363" i="2"/>
  <c r="BE363" i="2"/>
  <c r="T363" i="2"/>
  <c r="R363" i="2"/>
  <c r="P363" i="2"/>
  <c r="BI362" i="2"/>
  <c r="BH362" i="2"/>
  <c r="BG362" i="2"/>
  <c r="BE362" i="2"/>
  <c r="T362" i="2"/>
  <c r="R362" i="2"/>
  <c r="P362" i="2"/>
  <c r="BI358" i="2"/>
  <c r="BH358" i="2"/>
  <c r="BG358" i="2"/>
  <c r="BE358" i="2"/>
  <c r="T358" i="2"/>
  <c r="R358" i="2"/>
  <c r="P358" i="2"/>
  <c r="BI354" i="2"/>
  <c r="BH354" i="2"/>
  <c r="BG354" i="2"/>
  <c r="BE354" i="2"/>
  <c r="T354" i="2"/>
  <c r="R354" i="2"/>
  <c r="P354" i="2"/>
  <c r="BI353" i="2"/>
  <c r="BH353" i="2"/>
  <c r="BG353" i="2"/>
  <c r="BE353" i="2"/>
  <c r="T353" i="2"/>
  <c r="R353" i="2"/>
  <c r="P353" i="2"/>
  <c r="BI350" i="2"/>
  <c r="BH350" i="2"/>
  <c r="BG350" i="2"/>
  <c r="BE350" i="2"/>
  <c r="T350" i="2"/>
  <c r="R350" i="2"/>
  <c r="P350" i="2"/>
  <c r="BI343" i="2"/>
  <c r="BH343" i="2"/>
  <c r="BG343" i="2"/>
  <c r="BE343" i="2"/>
  <c r="T343" i="2"/>
  <c r="R343" i="2"/>
  <c r="P343" i="2"/>
  <c r="BI342" i="2"/>
  <c r="BH342" i="2"/>
  <c r="BG342" i="2"/>
  <c r="BE342" i="2"/>
  <c r="T342" i="2"/>
  <c r="R342" i="2"/>
  <c r="P342" i="2"/>
  <c r="BI338" i="2"/>
  <c r="BH338" i="2"/>
  <c r="BG338" i="2"/>
  <c r="BE338" i="2"/>
  <c r="T338" i="2"/>
  <c r="R338" i="2"/>
  <c r="P338" i="2"/>
  <c r="BI335" i="2"/>
  <c r="BH335" i="2"/>
  <c r="BG335" i="2"/>
  <c r="BE335" i="2"/>
  <c r="T335" i="2"/>
  <c r="R335" i="2"/>
  <c r="P335" i="2"/>
  <c r="BI332" i="2"/>
  <c r="BH332" i="2"/>
  <c r="BG332" i="2"/>
  <c r="BE332" i="2"/>
  <c r="T332" i="2"/>
  <c r="R332" i="2"/>
  <c r="P332" i="2"/>
  <c r="BI330" i="2"/>
  <c r="BH330" i="2"/>
  <c r="BG330" i="2"/>
  <c r="BE330" i="2"/>
  <c r="T330" i="2"/>
  <c r="R330" i="2"/>
  <c r="P330" i="2"/>
  <c r="BI327" i="2"/>
  <c r="BH327" i="2"/>
  <c r="BG327" i="2"/>
  <c r="BE327" i="2"/>
  <c r="T327" i="2"/>
  <c r="R327" i="2"/>
  <c r="P327" i="2"/>
  <c r="BI324" i="2"/>
  <c r="BH324" i="2"/>
  <c r="BG324" i="2"/>
  <c r="BE324" i="2"/>
  <c r="T324" i="2"/>
  <c r="R324" i="2"/>
  <c r="P324" i="2"/>
  <c r="BI320" i="2"/>
  <c r="BH320" i="2"/>
  <c r="BG320" i="2"/>
  <c r="BE320" i="2"/>
  <c r="T320" i="2"/>
  <c r="R320" i="2"/>
  <c r="P320" i="2"/>
  <c r="BI315" i="2"/>
  <c r="BH315" i="2"/>
  <c r="BG315" i="2"/>
  <c r="BE315" i="2"/>
  <c r="T315" i="2"/>
  <c r="R315" i="2"/>
  <c r="P315" i="2"/>
  <c r="BI311" i="2"/>
  <c r="BH311" i="2"/>
  <c r="BG311" i="2"/>
  <c r="BE311" i="2"/>
  <c r="T311" i="2"/>
  <c r="R311" i="2"/>
  <c r="P311" i="2"/>
  <c r="BI308" i="2"/>
  <c r="BH308" i="2"/>
  <c r="BG308" i="2"/>
  <c r="BE308" i="2"/>
  <c r="T308" i="2"/>
  <c r="R308" i="2"/>
  <c r="P308" i="2"/>
  <c r="BI307" i="2"/>
  <c r="BH307" i="2"/>
  <c r="BG307" i="2"/>
  <c r="BE307" i="2"/>
  <c r="T307" i="2"/>
  <c r="R307" i="2"/>
  <c r="P307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0" i="2"/>
  <c r="BH300" i="2"/>
  <c r="BG300" i="2"/>
  <c r="BE300" i="2"/>
  <c r="T300" i="2"/>
  <c r="R300" i="2"/>
  <c r="P300" i="2"/>
  <c r="BI297" i="2"/>
  <c r="BH297" i="2"/>
  <c r="BG297" i="2"/>
  <c r="BE297" i="2"/>
  <c r="T297" i="2"/>
  <c r="R297" i="2"/>
  <c r="P297" i="2"/>
  <c r="BI293" i="2"/>
  <c r="BH293" i="2"/>
  <c r="BG293" i="2"/>
  <c r="BE293" i="2"/>
  <c r="T293" i="2"/>
  <c r="R293" i="2"/>
  <c r="P293" i="2"/>
  <c r="BI289" i="2"/>
  <c r="BH289" i="2"/>
  <c r="BG289" i="2"/>
  <c r="BE289" i="2"/>
  <c r="T289" i="2"/>
  <c r="R289" i="2"/>
  <c r="P289" i="2"/>
  <c r="BI284" i="2"/>
  <c r="BH284" i="2"/>
  <c r="BG284" i="2"/>
  <c r="BE284" i="2"/>
  <c r="T284" i="2"/>
  <c r="R284" i="2"/>
  <c r="P284" i="2"/>
  <c r="BI279" i="2"/>
  <c r="BH279" i="2"/>
  <c r="BG279" i="2"/>
  <c r="BE279" i="2"/>
  <c r="T279" i="2"/>
  <c r="R279" i="2"/>
  <c r="P279" i="2"/>
  <c r="BI275" i="2"/>
  <c r="BH275" i="2"/>
  <c r="BG275" i="2"/>
  <c r="BE275" i="2"/>
  <c r="T275" i="2"/>
  <c r="R275" i="2"/>
  <c r="P275" i="2"/>
  <c r="BI270" i="2"/>
  <c r="BH270" i="2"/>
  <c r="BG270" i="2"/>
  <c r="BE270" i="2"/>
  <c r="T270" i="2"/>
  <c r="R270" i="2"/>
  <c r="P270" i="2"/>
  <c r="BI265" i="2"/>
  <c r="BH265" i="2"/>
  <c r="BG265" i="2"/>
  <c r="BE265" i="2"/>
  <c r="T265" i="2"/>
  <c r="R265" i="2"/>
  <c r="P265" i="2"/>
  <c r="BI254" i="2"/>
  <c r="BH254" i="2"/>
  <c r="BG254" i="2"/>
  <c r="BE254" i="2"/>
  <c r="T254" i="2"/>
  <c r="R254" i="2"/>
  <c r="P254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5" i="2"/>
  <c r="BH245" i="2"/>
  <c r="BG245" i="2"/>
  <c r="BE245" i="2"/>
  <c r="T245" i="2"/>
  <c r="R245" i="2"/>
  <c r="P245" i="2"/>
  <c r="BI242" i="2"/>
  <c r="BH242" i="2"/>
  <c r="BG242" i="2"/>
  <c r="BE242" i="2"/>
  <c r="T242" i="2"/>
  <c r="R242" i="2"/>
  <c r="P242" i="2"/>
  <c r="BI239" i="2"/>
  <c r="BH239" i="2"/>
  <c r="BG239" i="2"/>
  <c r="BE239" i="2"/>
  <c r="T239" i="2"/>
  <c r="R239" i="2"/>
  <c r="P239" i="2"/>
  <c r="BI235" i="2"/>
  <c r="BH235" i="2"/>
  <c r="BG235" i="2"/>
  <c r="BE235" i="2"/>
  <c r="T235" i="2"/>
  <c r="R235" i="2"/>
  <c r="P235" i="2"/>
  <c r="BI229" i="2"/>
  <c r="BH229" i="2"/>
  <c r="BG229" i="2"/>
  <c r="BE229" i="2"/>
  <c r="T229" i="2"/>
  <c r="R229" i="2"/>
  <c r="P229" i="2"/>
  <c r="BI224" i="2"/>
  <c r="BH224" i="2"/>
  <c r="BG224" i="2"/>
  <c r="BE224" i="2"/>
  <c r="T224" i="2"/>
  <c r="R224" i="2"/>
  <c r="P224" i="2"/>
  <c r="BI219" i="2"/>
  <c r="BH219" i="2"/>
  <c r="BG219" i="2"/>
  <c r="BE219" i="2"/>
  <c r="T219" i="2"/>
  <c r="R219" i="2"/>
  <c r="P219" i="2"/>
  <c r="BI211" i="2"/>
  <c r="BH211" i="2"/>
  <c r="BG211" i="2"/>
  <c r="BE211" i="2"/>
  <c r="T211" i="2"/>
  <c r="R211" i="2"/>
  <c r="P211" i="2"/>
  <c r="BI208" i="2"/>
  <c r="BH208" i="2"/>
  <c r="BG208" i="2"/>
  <c r="BE208" i="2"/>
  <c r="T208" i="2"/>
  <c r="R208" i="2"/>
  <c r="P208" i="2"/>
  <c r="BI200" i="2"/>
  <c r="BH200" i="2"/>
  <c r="BG200" i="2"/>
  <c r="BE200" i="2"/>
  <c r="T200" i="2"/>
  <c r="R200" i="2"/>
  <c r="P200" i="2"/>
  <c r="BI196" i="2"/>
  <c r="BH196" i="2"/>
  <c r="BG196" i="2"/>
  <c r="BE196" i="2"/>
  <c r="T196" i="2"/>
  <c r="R196" i="2"/>
  <c r="P196" i="2"/>
  <c r="BI193" i="2"/>
  <c r="BH193" i="2"/>
  <c r="BG193" i="2"/>
  <c r="BE193" i="2"/>
  <c r="T193" i="2"/>
  <c r="R193" i="2"/>
  <c r="P193" i="2"/>
  <c r="BI190" i="2"/>
  <c r="BH190" i="2"/>
  <c r="BG190" i="2"/>
  <c r="BE190" i="2"/>
  <c r="T190" i="2"/>
  <c r="R190" i="2"/>
  <c r="P190" i="2"/>
  <c r="BI185" i="2"/>
  <c r="BH185" i="2"/>
  <c r="BG185" i="2"/>
  <c r="BE185" i="2"/>
  <c r="T185" i="2"/>
  <c r="R185" i="2"/>
  <c r="P185" i="2"/>
  <c r="BI180" i="2"/>
  <c r="BH180" i="2"/>
  <c r="BG180" i="2"/>
  <c r="BE180" i="2"/>
  <c r="T180" i="2"/>
  <c r="R180" i="2"/>
  <c r="P180" i="2"/>
  <c r="BI175" i="2"/>
  <c r="BH175" i="2"/>
  <c r="BG175" i="2"/>
  <c r="BE175" i="2"/>
  <c r="T175" i="2"/>
  <c r="R175" i="2"/>
  <c r="P175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1" i="2"/>
  <c r="BH161" i="2"/>
  <c r="BG161" i="2"/>
  <c r="BE161" i="2"/>
  <c r="T161" i="2"/>
  <c r="R161" i="2"/>
  <c r="P161" i="2"/>
  <c r="BI156" i="2"/>
  <c r="BH156" i="2"/>
  <c r="BG156" i="2"/>
  <c r="BE156" i="2"/>
  <c r="T156" i="2"/>
  <c r="R156" i="2"/>
  <c r="P156" i="2"/>
  <c r="BI151" i="2"/>
  <c r="BH151" i="2"/>
  <c r="BG151" i="2"/>
  <c r="BE151" i="2"/>
  <c r="T151" i="2"/>
  <c r="R151" i="2"/>
  <c r="P151" i="2"/>
  <c r="BI146" i="2"/>
  <c r="BH146" i="2"/>
  <c r="BG146" i="2"/>
  <c r="BE146" i="2"/>
  <c r="T146" i="2"/>
  <c r="R146" i="2"/>
  <c r="P146" i="2"/>
  <c r="J140" i="2"/>
  <c r="J139" i="2"/>
  <c r="F137" i="2"/>
  <c r="E135" i="2"/>
  <c r="J92" i="2"/>
  <c r="J91" i="2"/>
  <c r="F89" i="2"/>
  <c r="E87" i="2"/>
  <c r="J18" i="2"/>
  <c r="E18" i="2"/>
  <c r="F140" i="2"/>
  <c r="J17" i="2"/>
  <c r="J15" i="2"/>
  <c r="E15" i="2"/>
  <c r="F139" i="2" s="1"/>
  <c r="J14" i="2"/>
  <c r="J12" i="2"/>
  <c r="J137" i="2" s="1"/>
  <c r="E7" i="2"/>
  <c r="E133" i="2" s="1"/>
  <c r="CK109" i="1"/>
  <c r="CJ109" i="1"/>
  <c r="CI109" i="1"/>
  <c r="CH109" i="1"/>
  <c r="CG109" i="1"/>
  <c r="CF109" i="1"/>
  <c r="BZ109" i="1"/>
  <c r="CE109" i="1"/>
  <c r="CK108" i="1"/>
  <c r="CJ108" i="1"/>
  <c r="CI108" i="1"/>
  <c r="CH108" i="1"/>
  <c r="CG108" i="1"/>
  <c r="CF108" i="1"/>
  <c r="BZ108" i="1"/>
  <c r="CE108" i="1"/>
  <c r="CK107" i="1"/>
  <c r="CJ107" i="1"/>
  <c r="CI107" i="1"/>
  <c r="CH107" i="1"/>
  <c r="CG107" i="1"/>
  <c r="CF107" i="1"/>
  <c r="BZ107" i="1"/>
  <c r="CE107" i="1"/>
  <c r="CK106" i="1"/>
  <c r="CJ106" i="1"/>
  <c r="CI106" i="1"/>
  <c r="CH106" i="1"/>
  <c r="CG106" i="1"/>
  <c r="CF106" i="1"/>
  <c r="BZ106" i="1"/>
  <c r="CE106" i="1"/>
  <c r="L90" i="1"/>
  <c r="AM90" i="1"/>
  <c r="AM89" i="1"/>
  <c r="L89" i="1"/>
  <c r="AM87" i="1"/>
  <c r="L87" i="1"/>
  <c r="L85" i="1"/>
  <c r="L84" i="1"/>
  <c r="J1374" i="2"/>
  <c r="J1351" i="2"/>
  <c r="J1251" i="2"/>
  <c r="BK1222" i="2"/>
  <c r="J1152" i="2"/>
  <c r="BK1054" i="2"/>
  <c r="BK1010" i="2"/>
  <c r="J782" i="2"/>
  <c r="BK482" i="2"/>
  <c r="BK362" i="2"/>
  <c r="BK289" i="2"/>
  <c r="J200" i="2"/>
  <c r="J1375" i="2"/>
  <c r="BK1237" i="2"/>
  <c r="BK1160" i="2"/>
  <c r="BK1097" i="2"/>
  <c r="BK1034" i="2"/>
  <c r="BK910" i="2"/>
  <c r="BK734" i="2"/>
  <c r="J568" i="2"/>
  <c r="BK372" i="2"/>
  <c r="BK190" i="2"/>
  <c r="BK1371" i="2"/>
  <c r="BK1298" i="2"/>
  <c r="J1239" i="2"/>
  <c r="J1137" i="2"/>
  <c r="J1048" i="2"/>
  <c r="J1033" i="2"/>
  <c r="BK775" i="2"/>
  <c r="BK584" i="2"/>
  <c r="BK378" i="2"/>
  <c r="BK200" i="2"/>
  <c r="J1324" i="2"/>
  <c r="BK1272" i="2"/>
  <c r="J1226" i="2"/>
  <c r="J1116" i="2"/>
  <c r="J1028" i="2"/>
  <c r="J799" i="2"/>
  <c r="J609" i="2"/>
  <c r="BK496" i="2"/>
  <c r="BK343" i="2"/>
  <c r="J151" i="2"/>
  <c r="J1405" i="2"/>
  <c r="BK1318" i="2"/>
  <c r="BK1244" i="2"/>
  <c r="BK1137" i="2"/>
  <c r="BK1059" i="2"/>
  <c r="J1025" i="2"/>
  <c r="J867" i="2"/>
  <c r="J708" i="2"/>
  <c r="J601" i="2"/>
  <c r="J385" i="2"/>
  <c r="J320" i="2"/>
  <c r="J211" i="2"/>
  <c r="J1383" i="2"/>
  <c r="J1313" i="2"/>
  <c r="J1246" i="2"/>
  <c r="J1163" i="2"/>
  <c r="BK1079" i="2"/>
  <c r="J957" i="2"/>
  <c r="BK708" i="2"/>
  <c r="BK548" i="2"/>
  <c r="BK369" i="2"/>
  <c r="J284" i="2"/>
  <c r="J1380" i="2"/>
  <c r="J1309" i="2"/>
  <c r="BK1232" i="2"/>
  <c r="BK1124" i="2"/>
  <c r="J1047" i="2"/>
  <c r="BK997" i="2"/>
  <c r="BK925" i="2"/>
  <c r="J854" i="2"/>
  <c r="BK691" i="2"/>
  <c r="J634" i="2"/>
  <c r="BK524" i="2"/>
  <c r="BK390" i="2"/>
  <c r="J167" i="2"/>
  <c r="BK1460" i="2"/>
  <c r="BK1442" i="2"/>
  <c r="J1394" i="2"/>
  <c r="J1346" i="2"/>
  <c r="J1261" i="2"/>
  <c r="J1157" i="2"/>
  <c r="J1044" i="2"/>
  <c r="BK984" i="2"/>
  <c r="BK774" i="2"/>
  <c r="BK438" i="2"/>
  <c r="BK304" i="2"/>
  <c r="J190" i="2"/>
  <c r="J213" i="3"/>
  <c r="J176" i="3"/>
  <c r="BK151" i="3"/>
  <c r="BK190" i="3"/>
  <c r="BK164" i="3"/>
  <c r="J215" i="3"/>
  <c r="J201" i="3"/>
  <c r="BK160" i="3"/>
  <c r="BK137" i="3"/>
  <c r="BK205" i="3"/>
  <c r="BK180" i="3"/>
  <c r="BK139" i="3"/>
  <c r="J194" i="3"/>
  <c r="J164" i="3"/>
  <c r="J148" i="3"/>
  <c r="BK213" i="3"/>
  <c r="BK149" i="3"/>
  <c r="J211" i="3"/>
  <c r="BK192" i="3"/>
  <c r="BK171" i="3"/>
  <c r="J151" i="3"/>
  <c r="BK166" i="3"/>
  <c r="J128" i="3"/>
  <c r="J160" i="4"/>
  <c r="BK173" i="4"/>
  <c r="BK146" i="4"/>
  <c r="BK176" i="4"/>
  <c r="BK159" i="4"/>
  <c r="BK144" i="4"/>
  <c r="BK178" i="4"/>
  <c r="J151" i="4"/>
  <c r="BK174" i="4"/>
  <c r="BK155" i="4"/>
  <c r="J183" i="4"/>
  <c r="BK151" i="4"/>
  <c r="BK154" i="4"/>
  <c r="J267" i="5"/>
  <c r="J236" i="5"/>
  <c r="J208" i="5"/>
  <c r="J169" i="5"/>
  <c r="BK131" i="5"/>
  <c r="J262" i="5"/>
  <c r="J240" i="5"/>
  <c r="J215" i="5"/>
  <c r="BK176" i="5"/>
  <c r="BK130" i="5"/>
  <c r="J250" i="5"/>
  <c r="BK212" i="5"/>
  <c r="J178" i="5"/>
  <c r="BK154" i="5"/>
  <c r="BK270" i="5"/>
  <c r="BK247" i="5"/>
  <c r="J227" i="5"/>
  <c r="BK206" i="5"/>
  <c r="BK180" i="5"/>
  <c r="J132" i="5"/>
  <c r="BK248" i="5"/>
  <c r="J206" i="5"/>
  <c r="J187" i="5"/>
  <c r="BK267" i="5"/>
  <c r="J244" i="5"/>
  <c r="J218" i="5"/>
  <c r="J180" i="5"/>
  <c r="J151" i="5"/>
  <c r="BK129" i="5"/>
  <c r="J228" i="5"/>
  <c r="BK208" i="5"/>
  <c r="BK188" i="5"/>
  <c r="BK157" i="5"/>
  <c r="J134" i="5"/>
  <c r="J268" i="5"/>
  <c r="J226" i="5"/>
  <c r="BK273" i="6"/>
  <c r="BK254" i="6"/>
  <c r="J229" i="6"/>
  <c r="BK195" i="6"/>
  <c r="J172" i="6"/>
  <c r="J137" i="6"/>
  <c r="BK281" i="6"/>
  <c r="BK253" i="6"/>
  <c r="J227" i="6"/>
  <c r="J181" i="6"/>
  <c r="J140" i="6"/>
  <c r="BK248" i="6"/>
  <c r="BK193" i="6"/>
  <c r="J158" i="6"/>
  <c r="BK266" i="6"/>
  <c r="BK230" i="6"/>
  <c r="BK212" i="6"/>
  <c r="J178" i="6"/>
  <c r="BK155" i="6"/>
  <c r="J139" i="6"/>
  <c r="J248" i="6"/>
  <c r="J220" i="6"/>
  <c r="J177" i="6"/>
  <c r="J150" i="6"/>
  <c r="J224" i="6"/>
  <c r="J186" i="6"/>
  <c r="J167" i="6"/>
  <c r="J288" i="6"/>
  <c r="J269" i="6"/>
  <c r="BK224" i="6"/>
  <c r="J210" i="6"/>
  <c r="BK188" i="6"/>
  <c r="J143" i="6"/>
  <c r="J264" i="6"/>
  <c r="BK236" i="6"/>
  <c r="J131" i="7"/>
  <c r="BK133" i="7"/>
  <c r="BK170" i="8"/>
  <c r="BK188" i="8"/>
  <c r="J160" i="8"/>
  <c r="J140" i="8"/>
  <c r="BK178" i="8"/>
  <c r="J148" i="8"/>
  <c r="J179" i="8"/>
  <c r="BK155" i="8"/>
  <c r="J131" i="8"/>
  <c r="J161" i="8"/>
  <c r="BK132" i="8"/>
  <c r="J147" i="8"/>
  <c r="BK186" i="8"/>
  <c r="BK158" i="8"/>
  <c r="J143" i="8"/>
  <c r="BK122" i="9"/>
  <c r="BK125" i="10"/>
  <c r="J125" i="10"/>
  <c r="BK131" i="10"/>
  <c r="J1365" i="2"/>
  <c r="BK1266" i="2"/>
  <c r="BK1223" i="2"/>
  <c r="J1097" i="2"/>
  <c r="BK1047" i="2"/>
  <c r="J968" i="2"/>
  <c r="BK913" i="2"/>
  <c r="BK777" i="2"/>
  <c r="J395" i="2"/>
  <c r="BK350" i="2"/>
  <c r="J275" i="2"/>
  <c r="BK211" i="2"/>
  <c r="J1382" i="2"/>
  <c r="J1252" i="2"/>
  <c r="BK1234" i="2"/>
  <c r="BK1227" i="2"/>
  <c r="J1105" i="2"/>
  <c r="J1054" i="2"/>
  <c r="BK978" i="2"/>
  <c r="BK853" i="2"/>
  <c r="BK588" i="2"/>
  <c r="J390" i="2"/>
  <c r="J300" i="2"/>
  <c r="BK1382" i="2"/>
  <c r="BK1337" i="2"/>
  <c r="J1245" i="2"/>
  <c r="BK1148" i="2"/>
  <c r="BK1080" i="2"/>
  <c r="BK968" i="2"/>
  <c r="J832" i="2"/>
  <c r="J572" i="2"/>
  <c r="BK408" i="2"/>
  <c r="BK293" i="2"/>
  <c r="BK1375" i="2"/>
  <c r="BK1273" i="2"/>
  <c r="J1230" i="2"/>
  <c r="BK1142" i="2"/>
  <c r="BK1035" i="2"/>
  <c r="BK822" i="2"/>
  <c r="J707" i="2"/>
  <c r="J556" i="2"/>
  <c r="J363" i="2"/>
  <c r="BK229" i="2"/>
  <c r="BK1397" i="2"/>
  <c r="BK1367" i="2"/>
  <c r="J1247" i="2"/>
  <c r="BK1187" i="2"/>
  <c r="J1062" i="2"/>
  <c r="J899" i="2"/>
  <c r="J773" i="2"/>
  <c r="BK644" i="2"/>
  <c r="BK464" i="2"/>
  <c r="BK354" i="2"/>
  <c r="J265" i="2"/>
  <c r="J175" i="2"/>
  <c r="BK1365" i="2"/>
  <c r="BK1297" i="2"/>
  <c r="BK1247" i="2"/>
  <c r="J1222" i="2"/>
  <c r="BK1087" i="2"/>
  <c r="BK973" i="2"/>
  <c r="J790" i="2"/>
  <c r="J479" i="2"/>
  <c r="J330" i="2"/>
  <c r="J208" i="2"/>
  <c r="J1318" i="2"/>
  <c r="BK1238" i="2"/>
  <c r="BK1111" i="2"/>
  <c r="J1046" i="2"/>
  <c r="BK1019" i="2"/>
  <c r="J973" i="2"/>
  <c r="J905" i="2"/>
  <c r="J829" i="2"/>
  <c r="J670" i="2"/>
  <c r="J562" i="2"/>
  <c r="J460" i="2"/>
  <c r="J324" i="2"/>
  <c r="J161" i="2"/>
  <c r="J1460" i="2"/>
  <c r="J1420" i="2"/>
  <c r="BK1370" i="2"/>
  <c r="J1305" i="2"/>
  <c r="BK1226" i="2"/>
  <c r="BK1098" i="2"/>
  <c r="BK1031" i="2"/>
  <c r="J822" i="2"/>
  <c r="J700" i="2"/>
  <c r="J565" i="2"/>
  <c r="J372" i="2"/>
  <c r="J289" i="2"/>
  <c r="BK146" i="2"/>
  <c r="BK178" i="3"/>
  <c r="J173" i="3"/>
  <c r="J135" i="3"/>
  <c r="BK188" i="3"/>
  <c r="J160" i="3"/>
  <c r="BK206" i="3"/>
  <c r="BK191" i="3"/>
  <c r="J152" i="3"/>
  <c r="BK214" i="3"/>
  <c r="J161" i="3"/>
  <c r="BK136" i="3"/>
  <c r="J204" i="3"/>
  <c r="J171" i="3"/>
  <c r="J153" i="3"/>
  <c r="J122" i="3"/>
  <c r="J179" i="3"/>
  <c r="BK144" i="3"/>
  <c r="J126" i="3"/>
  <c r="J195" i="3"/>
  <c r="BK175" i="3"/>
  <c r="J147" i="3"/>
  <c r="J197" i="3"/>
  <c r="BK165" i="3"/>
  <c r="J127" i="3"/>
  <c r="J164" i="4"/>
  <c r="J125" i="4"/>
  <c r="J165" i="4"/>
  <c r="BK133" i="4"/>
  <c r="BK167" i="4"/>
  <c r="J147" i="4"/>
  <c r="J177" i="4"/>
  <c r="J137" i="4"/>
  <c r="J157" i="4"/>
  <c r="BK130" i="4"/>
  <c r="J163" i="4"/>
  <c r="J139" i="4"/>
  <c r="J180" i="4"/>
  <c r="BK125" i="4"/>
  <c r="BK160" i="4"/>
  <c r="BK252" i="5"/>
  <c r="J203" i="5"/>
  <c r="BK168" i="5"/>
  <c r="J130" i="5"/>
  <c r="BK257" i="5"/>
  <c r="BK236" i="5"/>
  <c r="BK193" i="5"/>
  <c r="BK156" i="5"/>
  <c r="BK264" i="5"/>
  <c r="J222" i="5"/>
  <c r="J202" i="5"/>
  <c r="J174" i="5"/>
  <c r="J147" i="5"/>
  <c r="BK271" i="5"/>
  <c r="J245" i="5"/>
  <c r="BK224" i="5"/>
  <c r="BK201" i="5"/>
  <c r="J183" i="5"/>
  <c r="BK148" i="5"/>
  <c r="J264" i="5"/>
  <c r="BK223" i="5"/>
  <c r="BK178" i="5"/>
  <c r="BK134" i="5"/>
  <c r="BK231" i="5"/>
  <c r="BK209" i="5"/>
  <c r="BK164" i="5"/>
  <c r="BK147" i="5"/>
  <c r="J242" i="5"/>
  <c r="J210" i="5"/>
  <c r="BK183" i="5"/>
  <c r="J164" i="5"/>
  <c r="BK138" i="5"/>
  <c r="BK272" i="5"/>
  <c r="J205" i="5"/>
  <c r="J128" i="5"/>
  <c r="BK256" i="6"/>
  <c r="BK228" i="6"/>
  <c r="BK190" i="6"/>
  <c r="BK152" i="6"/>
  <c r="BK129" i="6"/>
  <c r="J266" i="6"/>
  <c r="J242" i="6"/>
  <c r="J214" i="6"/>
  <c r="J184" i="6"/>
  <c r="J151" i="6"/>
  <c r="J236" i="6"/>
  <c r="BK173" i="6"/>
  <c r="J142" i="6"/>
  <c r="J240" i="6"/>
  <c r="J215" i="6"/>
  <c r="J185" i="6"/>
  <c r="J166" i="6"/>
  <c r="BK251" i="6"/>
  <c r="J219" i="6"/>
  <c r="J194" i="6"/>
  <c r="BK158" i="6"/>
  <c r="J131" i="6"/>
  <c r="BK279" i="6"/>
  <c r="J247" i="6"/>
  <c r="J209" i="6"/>
  <c r="J176" i="6"/>
  <c r="J159" i="6"/>
  <c r="J286" i="6"/>
  <c r="BK247" i="6"/>
  <c r="BK215" i="6"/>
  <c r="J198" i="6"/>
  <c r="J157" i="6"/>
  <c r="J130" i="6"/>
  <c r="BK255" i="6"/>
  <c r="BK144" i="7"/>
  <c r="BK146" i="7"/>
  <c r="J144" i="7"/>
  <c r="J129" i="7"/>
  <c r="BK163" i="8"/>
  <c r="BK135" i="8"/>
  <c r="BK185" i="8"/>
  <c r="BK151" i="8"/>
  <c r="J127" i="8"/>
  <c r="BK164" i="8"/>
  <c r="J130" i="8"/>
  <c r="BK166" i="8"/>
  <c r="J142" i="8"/>
  <c r="BK168" i="8"/>
  <c r="BK148" i="8"/>
  <c r="J191" i="8"/>
  <c r="BK141" i="8"/>
  <c r="J182" i="8"/>
  <c r="J157" i="8"/>
  <c r="J134" i="8"/>
  <c r="BK123" i="10"/>
  <c r="J131" i="10"/>
  <c r="J1370" i="2"/>
  <c r="J1359" i="2"/>
  <c r="BK1260" i="2"/>
  <c r="J1234" i="2"/>
  <c r="BK1096" i="2"/>
  <c r="J1013" i="2"/>
  <c r="BK914" i="2"/>
  <c r="BK552" i="2"/>
  <c r="J369" i="2"/>
  <c r="J315" i="2"/>
  <c r="BK235" i="2"/>
  <c r="BK1384" i="2"/>
  <c r="J1274" i="2"/>
  <c r="BK1250" i="2"/>
  <c r="BK1228" i="2"/>
  <c r="J1098" i="2"/>
  <c r="BK1048" i="2"/>
  <c r="BK935" i="2"/>
  <c r="BK802" i="2"/>
  <c r="BK658" i="2"/>
  <c r="BK556" i="2"/>
  <c r="J342" i="2"/>
  <c r="J1381" i="2"/>
  <c r="J1268" i="2"/>
  <c r="J1228" i="2"/>
  <c r="BK1157" i="2"/>
  <c r="BK1081" i="2"/>
  <c r="BK1046" i="2"/>
  <c r="J926" i="2"/>
  <c r="J758" i="2"/>
  <c r="J573" i="2"/>
  <c r="BK460" i="2"/>
  <c r="BK311" i="2"/>
  <c r="BK1394" i="2"/>
  <c r="BK1305" i="2"/>
  <c r="J1187" i="2"/>
  <c r="J1096" i="2"/>
  <c r="J991" i="2"/>
  <c r="J623" i="2"/>
  <c r="J533" i="2"/>
  <c r="J304" i="2"/>
  <c r="J1442" i="2"/>
  <c r="J1400" i="2"/>
  <c r="BK1313" i="2"/>
  <c r="BK1246" i="2"/>
  <c r="BK1174" i="2"/>
  <c r="BK1084" i="2"/>
  <c r="BK905" i="2"/>
  <c r="J787" i="2"/>
  <c r="J663" i="2"/>
  <c r="J502" i="2"/>
  <c r="J332" i="2"/>
  <c r="BK224" i="2"/>
  <c r="J1395" i="2"/>
  <c r="BK1321" i="2"/>
  <c r="J1240" i="2"/>
  <c r="BK1181" i="2"/>
  <c r="BK1105" i="2"/>
  <c r="BK1062" i="2"/>
  <c r="J861" i="2"/>
  <c r="BK664" i="2"/>
  <c r="J464" i="2"/>
  <c r="BK300" i="2"/>
  <c r="J1337" i="2"/>
  <c r="J1272" i="2"/>
  <c r="J1223" i="2"/>
  <c r="J1087" i="2"/>
  <c r="BK1025" i="2"/>
  <c r="BK949" i="2"/>
  <c r="BK855" i="2"/>
  <c r="BK776" i="2"/>
  <c r="J639" i="2"/>
  <c r="BK515" i="2"/>
  <c r="J350" i="2"/>
  <c r="BK171" i="2"/>
  <c r="J1451" i="2"/>
  <c r="J1446" i="2"/>
  <c r="J1390" i="2"/>
  <c r="J1276" i="2"/>
  <c r="J1190" i="2"/>
  <c r="J1082" i="2"/>
  <c r="BK994" i="2"/>
  <c r="BK817" i="2"/>
  <c r="J762" i="2"/>
  <c r="BK587" i="2"/>
  <c r="J353" i="2"/>
  <c r="J193" i="2"/>
  <c r="J190" i="3"/>
  <c r="J146" i="3"/>
  <c r="J208" i="3"/>
  <c r="J177" i="3"/>
  <c r="BK154" i="3"/>
  <c r="J207" i="3"/>
  <c r="BK184" i="3"/>
  <c r="J134" i="3"/>
  <c r="BK203" i="3"/>
  <c r="J178" i="3"/>
  <c r="J144" i="3"/>
  <c r="J133" i="3"/>
  <c r="BK202" i="3"/>
  <c r="J170" i="3"/>
  <c r="BK156" i="3"/>
  <c r="BK126" i="3"/>
  <c r="J181" i="3"/>
  <c r="J159" i="3"/>
  <c r="J205" i="3"/>
  <c r="J182" i="3"/>
  <c r="J157" i="3"/>
  <c r="BK172" i="3"/>
  <c r="J129" i="3"/>
  <c r="J174" i="4"/>
  <c r="J126" i="4"/>
  <c r="BK149" i="4"/>
  <c r="BK166" i="4"/>
  <c r="BK140" i="4"/>
  <c r="BK156" i="4"/>
  <c r="J145" i="4"/>
  <c r="BK172" i="4"/>
  <c r="BK138" i="4"/>
  <c r="J172" i="4"/>
  <c r="BK135" i="4"/>
  <c r="J171" i="4"/>
  <c r="J141" i="4"/>
  <c r="J235" i="5"/>
  <c r="J197" i="5"/>
  <c r="J176" i="5"/>
  <c r="BK143" i="5"/>
  <c r="J260" i="5"/>
  <c r="BK245" i="5"/>
  <c r="BK221" i="5"/>
  <c r="BK191" i="5"/>
  <c r="J152" i="5"/>
  <c r="J256" i="5"/>
  <c r="J188" i="5"/>
  <c r="BK165" i="5"/>
  <c r="BK146" i="5"/>
  <c r="BK262" i="5"/>
  <c r="J243" i="5"/>
  <c r="J212" i="5"/>
  <c r="J191" i="5"/>
  <c r="BK174" i="5"/>
  <c r="BK152" i="5"/>
  <c r="J271" i="5"/>
  <c r="J241" i="5"/>
  <c r="J204" i="5"/>
  <c r="BK171" i="5"/>
  <c r="J144" i="5"/>
  <c r="J257" i="5"/>
  <c r="J223" i="5"/>
  <c r="J175" i="5"/>
  <c r="BK145" i="5"/>
  <c r="BK132" i="5"/>
  <c r="J211" i="5"/>
  <c r="J193" i="5"/>
  <c r="BK173" i="5"/>
  <c r="BK151" i="5"/>
  <c r="J252" i="5"/>
  <c r="BK230" i="5"/>
  <c r="J156" i="5"/>
  <c r="BK268" i="6"/>
  <c r="J251" i="6"/>
  <c r="BK214" i="6"/>
  <c r="BK185" i="6"/>
  <c r="BK140" i="6"/>
  <c r="J284" i="6"/>
  <c r="J250" i="6"/>
  <c r="J212" i="6"/>
  <c r="BK178" i="6"/>
  <c r="J128" i="6"/>
  <c r="BK257" i="6"/>
  <c r="J222" i="6"/>
  <c r="BK175" i="6"/>
  <c r="BK161" i="6"/>
  <c r="BK267" i="6"/>
  <c r="J241" i="6"/>
  <c r="BK200" i="6"/>
  <c r="J180" i="6"/>
  <c r="J154" i="6"/>
  <c r="BK138" i="6"/>
  <c r="J234" i="6"/>
  <c r="J202" i="6"/>
  <c r="J193" i="6"/>
  <c r="J165" i="6"/>
  <c r="J136" i="6"/>
  <c r="BK283" i="6"/>
  <c r="J253" i="6"/>
  <c r="BK199" i="6"/>
  <c r="BK179" i="6"/>
  <c r="BK142" i="6"/>
  <c r="BK277" i="6"/>
  <c r="BK237" i="6"/>
  <c r="J218" i="6"/>
  <c r="BK168" i="6"/>
  <c r="J141" i="6"/>
  <c r="BK271" i="6"/>
  <c r="J254" i="6"/>
  <c r="J143" i="7"/>
  <c r="J135" i="7"/>
  <c r="J146" i="7"/>
  <c r="BK187" i="8"/>
  <c r="J150" i="8"/>
  <c r="J186" i="8"/>
  <c r="BK169" i="8"/>
  <c r="BK144" i="8"/>
  <c r="BK191" i="8"/>
  <c r="BK157" i="8"/>
  <c r="BK176" i="8"/>
  <c r="BK143" i="8"/>
  <c r="J185" i="8"/>
  <c r="J153" i="8"/>
  <c r="J192" i="8"/>
  <c r="BK192" i="8"/>
  <c r="J166" i="8"/>
  <c r="BK149" i="8"/>
  <c r="BK127" i="8"/>
  <c r="BK127" i="10"/>
  <c r="BK1385" i="2"/>
  <c r="BK1324" i="2"/>
  <c r="BK1252" i="2"/>
  <c r="BK1233" i="2"/>
  <c r="BK1147" i="2"/>
  <c r="J1045" i="2"/>
  <c r="BK950" i="2"/>
  <c r="J842" i="2"/>
  <c r="J548" i="2"/>
  <c r="BK366" i="2"/>
  <c r="BK297" i="2"/>
  <c r="BK245" i="2"/>
  <c r="BK180" i="2"/>
  <c r="BK1316" i="2"/>
  <c r="J1244" i="2"/>
  <c r="J1229" i="2"/>
  <c r="BK1116" i="2"/>
  <c r="J1079" i="2"/>
  <c r="J965" i="2"/>
  <c r="J849" i="2"/>
  <c r="BK623" i="2"/>
  <c r="J482" i="2"/>
  <c r="J239" i="2"/>
  <c r="J1397" i="2"/>
  <c r="J1297" i="2"/>
  <c r="J1236" i="2"/>
  <c r="J1160" i="2"/>
  <c r="J1091" i="2"/>
  <c r="J1003" i="2"/>
  <c r="BK782" i="2"/>
  <c r="BK663" i="2"/>
  <c r="J505" i="2"/>
  <c r="BK324" i="2"/>
  <c r="J185" i="2"/>
  <c r="J1308" i="2"/>
  <c r="BK1241" i="2"/>
  <c r="J1184" i="2"/>
  <c r="J1124" i="2"/>
  <c r="J1019" i="2"/>
  <c r="BK794" i="2"/>
  <c r="J694" i="2"/>
  <c r="J558" i="2"/>
  <c r="J338" i="2"/>
  <c r="BK196" i="2"/>
  <c r="J1409" i="2"/>
  <c r="J1387" i="2"/>
  <c r="J1266" i="2"/>
  <c r="J1235" i="2"/>
  <c r="J1172" i="2"/>
  <c r="J1039" i="2"/>
  <c r="BK842" i="2"/>
  <c r="BK707" i="2"/>
  <c r="J583" i="2"/>
  <c r="J358" i="2"/>
  <c r="J219" i="2"/>
  <c r="J1388" i="2"/>
  <c r="BK1351" i="2"/>
  <c r="J1269" i="2"/>
  <c r="BK1236" i="2"/>
  <c r="J1173" i="2"/>
  <c r="BK1090" i="2"/>
  <c r="BK1040" i="2"/>
  <c r="BK899" i="2"/>
  <c r="J779" i="2"/>
  <c r="J524" i="2"/>
  <c r="BK308" i="2"/>
  <c r="BK193" i="2"/>
  <c r="J1355" i="2"/>
  <c r="J1248" i="2"/>
  <c r="J1181" i="2"/>
  <c r="BK1082" i="2"/>
  <c r="BK1016" i="2"/>
  <c r="J948" i="2"/>
  <c r="BK849" i="2"/>
  <c r="J686" i="2"/>
  <c r="J628" i="2"/>
  <c r="J453" i="2"/>
  <c r="BK270" i="2"/>
  <c r="J166" i="2"/>
  <c r="BK1463" i="2"/>
  <c r="J1449" i="2"/>
  <c r="J1423" i="2"/>
  <c r="J1376" i="2"/>
  <c r="J1267" i="2"/>
  <c r="J1050" i="2"/>
  <c r="BK867" i="2"/>
  <c r="J776" i="2"/>
  <c r="BK562" i="2"/>
  <c r="BK265" i="2"/>
  <c r="BK167" i="2"/>
  <c r="BK199" i="3"/>
  <c r="J169" i="3"/>
  <c r="BK132" i="3"/>
  <c r="J191" i="3"/>
  <c r="J174" i="3"/>
  <c r="BK216" i="3"/>
  <c r="J198" i="3"/>
  <c r="J150" i="3"/>
  <c r="J218" i="3"/>
  <c r="BK182" i="3"/>
  <c r="BK147" i="3"/>
  <c r="J137" i="3"/>
  <c r="BK201" i="3"/>
  <c r="J187" i="3"/>
  <c r="J162" i="3"/>
  <c r="J145" i="3"/>
  <c r="J217" i="3"/>
  <c r="J167" i="3"/>
  <c r="J139" i="3"/>
  <c r="J206" i="3"/>
  <c r="J189" i="3"/>
  <c r="BK167" i="3"/>
  <c r="BK130" i="3"/>
  <c r="BK194" i="3"/>
  <c r="BK146" i="3"/>
  <c r="BK124" i="3"/>
  <c r="J167" i="4"/>
  <c r="BK131" i="4"/>
  <c r="J170" i="4"/>
  <c r="BK128" i="4"/>
  <c r="BK165" i="4"/>
  <c r="BK139" i="4"/>
  <c r="J152" i="4"/>
  <c r="J136" i="4"/>
  <c r="BK153" i="4"/>
  <c r="J133" i="4"/>
  <c r="BK168" i="4"/>
  <c r="J144" i="4"/>
  <c r="BK126" i="4"/>
  <c r="J169" i="4"/>
  <c r="J128" i="4"/>
  <c r="J173" i="4"/>
  <c r="BK124" i="4"/>
  <c r="J248" i="5"/>
  <c r="BK225" i="5"/>
  <c r="BK182" i="5"/>
  <c r="J166" i="5"/>
  <c r="BK128" i="5"/>
  <c r="BK251" i="5"/>
  <c r="J234" i="5"/>
  <c r="J200" i="5"/>
  <c r="J172" i="5"/>
  <c r="BK136" i="5"/>
  <c r="J231" i="5"/>
  <c r="BK189" i="5"/>
  <c r="BK161" i="5"/>
  <c r="J135" i="5"/>
  <c r="BK268" i="5"/>
  <c r="J246" i="5"/>
  <c r="BK220" i="5"/>
  <c r="BK198" i="5"/>
  <c r="J158" i="5"/>
  <c r="J140" i="5"/>
  <c r="BK249" i="5"/>
  <c r="BK210" i="5"/>
  <c r="BK192" i="5"/>
  <c r="J272" i="5"/>
  <c r="J249" i="5"/>
  <c r="J230" i="5"/>
  <c r="BK185" i="5"/>
  <c r="J159" i="5"/>
  <c r="J141" i="5"/>
  <c r="J253" i="5"/>
  <c r="BK213" i="5"/>
  <c r="BK195" i="5"/>
  <c r="J177" i="5"/>
  <c r="BK163" i="5"/>
  <c r="BK259" i="5"/>
  <c r="BK243" i="5"/>
  <c r="BK194" i="5"/>
  <c r="J277" i="6"/>
  <c r="J244" i="6"/>
  <c r="BK223" i="6"/>
  <c r="BK182" i="6"/>
  <c r="BK133" i="6"/>
  <c r="J271" i="6"/>
  <c r="J259" i="6"/>
  <c r="J228" i="6"/>
  <c r="J189" i="6"/>
  <c r="J132" i="6"/>
  <c r="J282" i="6"/>
  <c r="BK232" i="6"/>
  <c r="BK184" i="6"/>
  <c r="J162" i="6"/>
  <c r="BK285" i="6"/>
  <c r="BK245" i="6"/>
  <c r="J216" i="6"/>
  <c r="BK192" i="6"/>
  <c r="BK162" i="6"/>
  <c r="BK141" i="6"/>
  <c r="BK287" i="6"/>
  <c r="J245" i="6"/>
  <c r="BK206" i="6"/>
  <c r="BK174" i="6"/>
  <c r="BK154" i="6"/>
  <c r="BK132" i="6"/>
  <c r="J273" i="6"/>
  <c r="J213" i="6"/>
  <c r="BK169" i="6"/>
  <c r="BK128" i="6"/>
  <c r="BK265" i="6"/>
  <c r="J221" i="6"/>
  <c r="BK209" i="6"/>
  <c r="BK197" i="6"/>
  <c r="BK148" i="6"/>
  <c r="BK135" i="6"/>
  <c r="J230" i="6"/>
  <c r="BK225" i="6"/>
  <c r="J223" i="6"/>
  <c r="BK217" i="6"/>
  <c r="BK211" i="6"/>
  <c r="J201" i="6"/>
  <c r="J191" i="6"/>
  <c r="BK189" i="6"/>
  <c r="J188" i="6"/>
  <c r="J187" i="6"/>
  <c r="BK181" i="6"/>
  <c r="J175" i="6"/>
  <c r="J171" i="6"/>
  <c r="J169" i="6"/>
  <c r="J163" i="6"/>
  <c r="BK160" i="6"/>
  <c r="BK156" i="6"/>
  <c r="J152" i="6"/>
  <c r="J147" i="6"/>
  <c r="BK145" i="6"/>
  <c r="BK136" i="6"/>
  <c r="J148" i="7"/>
  <c r="J142" i="7"/>
  <c r="BK134" i="7"/>
  <c r="BK131" i="7"/>
  <c r="J125" i="7"/>
  <c r="BK148" i="7"/>
  <c r="BK147" i="7"/>
  <c r="BK143" i="7"/>
  <c r="BK137" i="7"/>
  <c r="BK132" i="7"/>
  <c r="BK150" i="7"/>
  <c r="J147" i="7"/>
  <c r="BK142" i="7"/>
  <c r="BK136" i="7"/>
  <c r="J133" i="7"/>
  <c r="J132" i="7"/>
  <c r="J130" i="7"/>
  <c r="BK128" i="7"/>
  <c r="BK141" i="7"/>
  <c r="J134" i="7"/>
  <c r="BK139" i="7"/>
  <c r="BK167" i="8"/>
  <c r="BK154" i="8"/>
  <c r="BK131" i="8"/>
  <c r="BK182" i="8"/>
  <c r="J155" i="8"/>
  <c r="J126" i="8"/>
  <c r="J162" i="8"/>
  <c r="J129" i="8"/>
  <c r="J165" i="8"/>
  <c r="BK153" i="8"/>
  <c r="J136" i="8"/>
  <c r="J164" i="8"/>
  <c r="BK140" i="8"/>
  <c r="J171" i="8"/>
  <c r="BK145" i="8"/>
  <c r="BK136" i="8"/>
  <c r="J170" i="8"/>
  <c r="BK162" i="8"/>
  <c r="J132" i="8"/>
  <c r="BK122" i="10"/>
  <c r="BK126" i="10"/>
  <c r="J132" i="10"/>
  <c r="J124" i="10"/>
  <c r="BK1380" i="2"/>
  <c r="J1317" i="2"/>
  <c r="BK1245" i="2"/>
  <c r="J1176" i="2"/>
  <c r="BK1091" i="2"/>
  <c r="J988" i="2"/>
  <c r="BK854" i="2"/>
  <c r="BK601" i="2"/>
  <c r="BK400" i="2"/>
  <c r="J335" i="2"/>
  <c r="J242" i="2"/>
  <c r="BK166" i="2"/>
  <c r="BK1309" i="2"/>
  <c r="BK1249" i="2"/>
  <c r="BK1230" i="2"/>
  <c r="BK1128" i="2"/>
  <c r="J1056" i="2"/>
  <c r="BK1003" i="2"/>
  <c r="J855" i="2"/>
  <c r="J704" i="2"/>
  <c r="BK533" i="2"/>
  <c r="J343" i="2"/>
  <c r="J170" i="2"/>
  <c r="BK1343" i="2"/>
  <c r="J1260" i="2"/>
  <c r="BK1173" i="2"/>
  <c r="J1099" i="2"/>
  <c r="BK1069" i="2"/>
  <c r="BK903" i="2"/>
  <c r="J734" i="2"/>
  <c r="J515" i="2"/>
  <c r="J249" i="2"/>
  <c r="BK1355" i="2"/>
  <c r="BK1270" i="2"/>
  <c r="J1175" i="2"/>
  <c r="J1114" i="2"/>
  <c r="BK988" i="2"/>
  <c r="BK639" i="2"/>
  <c r="BK505" i="2"/>
  <c r="BK315" i="2"/>
  <c r="BK1443" i="2"/>
  <c r="BK1395" i="2"/>
  <c r="BK1327" i="2"/>
  <c r="BK1251" i="2"/>
  <c r="BK1190" i="2"/>
  <c r="J1053" i="2"/>
  <c r="J984" i="2"/>
  <c r="J794" i="2"/>
  <c r="J691" i="2"/>
  <c r="BK542" i="2"/>
  <c r="BK363" i="2"/>
  <c r="J303" i="2"/>
  <c r="BK151" i="2"/>
  <c r="J1343" i="2"/>
  <c r="J1273" i="2"/>
  <c r="J1224" i="2"/>
  <c r="J1142" i="2"/>
  <c r="J1081" i="2"/>
  <c r="BK1009" i="2"/>
  <c r="J817" i="2"/>
  <c r="J584" i="2"/>
  <c r="BK358" i="2"/>
  <c r="J250" i="2"/>
  <c r="J1377" i="2"/>
  <c r="BK1274" i="2"/>
  <c r="J1132" i="2"/>
  <c r="J1059" i="2"/>
  <c r="BK1013" i="2"/>
  <c r="BK942" i="2"/>
  <c r="J887" i="2"/>
  <c r="BK815" i="2"/>
  <c r="J654" i="2"/>
  <c r="BK502" i="2"/>
  <c r="J408" i="2"/>
  <c r="BK175" i="2"/>
  <c r="BK1449" i="2"/>
  <c r="BK1409" i="2"/>
  <c r="BK1359" i="2"/>
  <c r="BK1271" i="2"/>
  <c r="BK1176" i="2"/>
  <c r="J1095" i="2"/>
  <c r="J1009" i="2"/>
  <c r="BK839" i="2"/>
  <c r="BK799" i="2"/>
  <c r="J644" i="2"/>
  <c r="BK385" i="2"/>
  <c r="J308" i="2"/>
  <c r="J224" i="2"/>
  <c r="BK211" i="3"/>
  <c r="BK152" i="3"/>
  <c r="BK123" i="3"/>
  <c r="J186" i="3"/>
  <c r="J172" i="3"/>
  <c r="J138" i="3"/>
  <c r="BK193" i="3"/>
  <c r="J154" i="3"/>
  <c r="J124" i="3"/>
  <c r="J192" i="3"/>
  <c r="BK174" i="3"/>
  <c r="J141" i="3"/>
  <c r="J209" i="3"/>
  <c r="BK196" i="3"/>
  <c r="BK169" i="3"/>
  <c r="BK155" i="3"/>
  <c r="BK127" i="3"/>
  <c r="BK170" i="3"/>
  <c r="J136" i="3"/>
  <c r="BK200" i="3"/>
  <c r="BK183" i="3"/>
  <c r="BK159" i="3"/>
  <c r="BK150" i="3"/>
  <c r="J212" i="3"/>
  <c r="J149" i="3"/>
  <c r="J132" i="3"/>
  <c r="BK177" i="4"/>
  <c r="BK136" i="4"/>
  <c r="J176" i="4"/>
  <c r="J154" i="4"/>
  <c r="BK129" i="4"/>
  <c r="BK169" i="4"/>
  <c r="J142" i="4"/>
  <c r="BK164" i="4"/>
  <c r="J138" i="4"/>
  <c r="BK162" i="4"/>
  <c r="J140" i="4"/>
  <c r="J129" i="4"/>
  <c r="J162" i="4"/>
  <c r="BK142" i="4"/>
  <c r="BK182" i="4"/>
  <c r="BK150" i="4"/>
  <c r="J127" i="4"/>
  <c r="BK157" i="4"/>
  <c r="J276" i="5"/>
  <c r="BK226" i="5"/>
  <c r="J179" i="5"/>
  <c r="BK150" i="5"/>
  <c r="J258" i="5"/>
  <c r="BK239" i="5"/>
  <c r="J220" i="5"/>
  <c r="J190" i="5"/>
  <c r="J154" i="5"/>
  <c r="BK238" i="5"/>
  <c r="BK215" i="5"/>
  <c r="J182" i="5"/>
  <c r="BK158" i="5"/>
  <c r="BK275" i="5"/>
  <c r="J251" i="5"/>
  <c r="J232" i="5"/>
  <c r="BK200" i="5"/>
  <c r="BK177" i="5"/>
  <c r="J145" i="5"/>
  <c r="J266" i="5"/>
  <c r="BK227" i="5"/>
  <c r="J201" i="5"/>
  <c r="J150" i="5"/>
  <c r="BK265" i="5"/>
  <c r="J219" i="5"/>
  <c r="J170" i="5"/>
  <c r="BK149" i="5"/>
  <c r="J138" i="5"/>
  <c r="BK237" i="5"/>
  <c r="BK203" i="5"/>
  <c r="J189" i="5"/>
  <c r="BK169" i="5"/>
  <c r="J148" i="5"/>
  <c r="J254" i="5"/>
  <c r="BK202" i="5"/>
  <c r="J137" i="5"/>
  <c r="J257" i="6"/>
  <c r="J233" i="6"/>
  <c r="BK208" i="6"/>
  <c r="BK147" i="6"/>
  <c r="BK288" i="6"/>
  <c r="BK263" i="6"/>
  <c r="BK233" i="6"/>
  <c r="J206" i="6"/>
  <c r="J183" i="6"/>
  <c r="BK153" i="6"/>
  <c r="J246" i="6"/>
  <c r="BK201" i="6"/>
  <c r="J160" i="6"/>
  <c r="BK284" i="6"/>
  <c r="BK242" i="6"/>
  <c r="BK218" i="6"/>
  <c r="BK186" i="6"/>
  <c r="BK171" i="6"/>
  <c r="J149" i="6"/>
  <c r="J133" i="6"/>
  <c r="J260" i="6"/>
  <c r="J205" i="6"/>
  <c r="BK183" i="6"/>
  <c r="BK157" i="6"/>
  <c r="BK276" i="6"/>
  <c r="BK244" i="6"/>
  <c r="J190" i="6"/>
  <c r="BK151" i="6"/>
  <c r="BK282" i="6"/>
  <c r="J258" i="6"/>
  <c r="BK219" i="6"/>
  <c r="J204" i="6"/>
  <c r="BK191" i="6"/>
  <c r="J145" i="6"/>
  <c r="J129" i="6"/>
  <c r="BK249" i="6"/>
  <c r="BK140" i="7"/>
  <c r="BK124" i="7"/>
  <c r="J180" i="8"/>
  <c r="BK147" i="8"/>
  <c r="J175" i="8"/>
  <c r="BK130" i="8"/>
  <c r="BK174" i="8"/>
  <c r="BK146" i="8"/>
  <c r="J178" i="8"/>
  <c r="BK160" i="8"/>
  <c r="J145" i="8"/>
  <c r="J190" i="8"/>
  <c r="J146" i="8"/>
  <c r="BK180" i="8"/>
  <c r="J144" i="8"/>
  <c r="J188" i="8"/>
  <c r="J163" i="8"/>
  <c r="BK150" i="8"/>
  <c r="J123" i="9"/>
  <c r="J130" i="10"/>
  <c r="J126" i="10"/>
  <c r="J129" i="10"/>
  <c r="BK1389" i="2"/>
  <c r="J1321" i="2"/>
  <c r="J1242" i="2"/>
  <c r="J1153" i="2"/>
  <c r="BK1053" i="2"/>
  <c r="BK957" i="2"/>
  <c r="J852" i="2"/>
  <c r="BK572" i="2"/>
  <c r="J375" i="2"/>
  <c r="J307" i="2"/>
  <c r="BK254" i="2"/>
  <c r="AS94" i="1"/>
  <c r="BK1045" i="2"/>
  <c r="J949" i="2"/>
  <c r="BK806" i="2"/>
  <c r="BK694" i="2"/>
  <c r="J382" i="2"/>
  <c r="J279" i="2"/>
  <c r="BK1374" i="2"/>
  <c r="J1270" i="2"/>
  <c r="J1231" i="2"/>
  <c r="BK1132" i="2"/>
  <c r="BK1056" i="2"/>
  <c r="J935" i="2"/>
  <c r="J812" i="2"/>
  <c r="J664" i="2"/>
  <c r="BK338" i="2"/>
  <c r="BK284" i="2"/>
  <c r="BK1377" i="2"/>
  <c r="J1298" i="2"/>
  <c r="J1233" i="2"/>
  <c r="J1147" i="2"/>
  <c r="BK1033" i="2"/>
  <c r="BK880" i="2"/>
  <c r="BK700" i="2"/>
  <c r="BK565" i="2"/>
  <c r="J378" i="2"/>
  <c r="BK275" i="2"/>
  <c r="BK1425" i="2"/>
  <c r="J1389" i="2"/>
  <c r="BK1275" i="2"/>
  <c r="J1241" i="2"/>
  <c r="J1102" i="2"/>
  <c r="BK1028" i="2"/>
  <c r="J880" i="2"/>
  <c r="BK762" i="2"/>
  <c r="BK634" i="2"/>
  <c r="J448" i="2"/>
  <c r="J311" i="2"/>
  <c r="J180" i="2"/>
  <c r="J1385" i="2"/>
  <c r="BK1308" i="2"/>
  <c r="J1250" i="2"/>
  <c r="BK1184" i="2"/>
  <c r="BK1099" i="2"/>
  <c r="J1016" i="2"/>
  <c r="BK829" i="2"/>
  <c r="J587" i="2"/>
  <c r="BK453" i="2"/>
  <c r="J327" i="2"/>
  <c r="J146" i="2"/>
  <c r="BK1346" i="2"/>
  <c r="BK1240" i="2"/>
  <c r="BK1114" i="2"/>
  <c r="BK1050" i="2"/>
  <c r="J1023" i="2"/>
  <c r="J903" i="2"/>
  <c r="J774" i="2"/>
  <c r="J589" i="2"/>
  <c r="J438" i="2"/>
  <c r="J245" i="2"/>
  <c r="BK1446" i="2"/>
  <c r="BK1400" i="2"/>
  <c r="J1310" i="2"/>
  <c r="BK1175" i="2"/>
  <c r="J1040" i="2"/>
  <c r="BK926" i="2"/>
  <c r="J802" i="2"/>
  <c r="J588" i="2"/>
  <c r="J354" i="2"/>
  <c r="BK250" i="2"/>
  <c r="BK156" i="2"/>
  <c r="BK177" i="3"/>
  <c r="BK157" i="3"/>
  <c r="BK219" i="3"/>
  <c r="J183" i="3"/>
  <c r="BK153" i="3"/>
  <c r="BK204" i="3"/>
  <c r="J180" i="3"/>
  <c r="BK128" i="3"/>
  <c r="J202" i="3"/>
  <c r="J165" i="3"/>
  <c r="J142" i="3"/>
  <c r="J216" i="3"/>
  <c r="BK198" i="3"/>
  <c r="J168" i="3"/>
  <c r="BK134" i="3"/>
  <c r="J210" i="3"/>
  <c r="J140" i="3"/>
  <c r="J214" i="3"/>
  <c r="BK197" i="3"/>
  <c r="BK173" i="3"/>
  <c r="BK143" i="3"/>
  <c r="BK189" i="3"/>
  <c r="J163" i="3"/>
  <c r="J123" i="3"/>
  <c r="J159" i="4"/>
  <c r="BK123" i="4"/>
  <c r="J161" i="4"/>
  <c r="J143" i="4"/>
  <c r="J181" i="4"/>
  <c r="BK161" i="4"/>
  <c r="BK127" i="4"/>
  <c r="J132" i="4"/>
  <c r="J150" i="4"/>
  <c r="J124" i="4"/>
  <c r="BK158" i="4"/>
  <c r="J134" i="4"/>
  <c r="BK147" i="4"/>
  <c r="J123" i="4"/>
  <c r="J168" i="4"/>
  <c r="BK122" i="4"/>
  <c r="BK241" i="5"/>
  <c r="BK218" i="5"/>
  <c r="BK160" i="5"/>
  <c r="J270" i="5"/>
  <c r="BK246" i="5"/>
  <c r="J229" i="5"/>
  <c r="J213" i="5"/>
  <c r="BK170" i="5"/>
  <c r="J265" i="5"/>
  <c r="BK228" i="5"/>
  <c r="BK204" i="5"/>
  <c r="BK172" i="5"/>
  <c r="BK133" i="5"/>
  <c r="J259" i="5"/>
  <c r="BK216" i="5"/>
  <c r="J186" i="5"/>
  <c r="J157" i="5"/>
  <c r="J131" i="5"/>
  <c r="BK244" i="5"/>
  <c r="J196" i="5"/>
  <c r="J167" i="5"/>
  <c r="BK142" i="5"/>
  <c r="J239" i="5"/>
  <c r="BK214" i="5"/>
  <c r="J161" i="5"/>
  <c r="J143" i="5"/>
  <c r="J261" i="5"/>
  <c r="BK217" i="5"/>
  <c r="BK190" i="5"/>
  <c r="J168" i="5"/>
  <c r="BK141" i="5"/>
  <c r="BK250" i="5"/>
  <c r="BK211" i="5"/>
  <c r="J142" i="5"/>
  <c r="BK264" i="6"/>
  <c r="J238" i="6"/>
  <c r="J199" i="6"/>
  <c r="BK164" i="6"/>
  <c r="J283" i="6"/>
  <c r="J261" i="6"/>
  <c r="BK229" i="6"/>
  <c r="BK202" i="6"/>
  <c r="BK176" i="6"/>
  <c r="BK134" i="6"/>
  <c r="J255" i="6"/>
  <c r="BK207" i="6"/>
  <c r="BK170" i="6"/>
  <c r="J148" i="6"/>
  <c r="J256" i="6"/>
  <c r="J225" i="6"/>
  <c r="BK198" i="6"/>
  <c r="BK177" i="6"/>
  <c r="BK146" i="6"/>
  <c r="BK278" i="6"/>
  <c r="BK221" i="6"/>
  <c r="J195" i="6"/>
  <c r="J155" i="6"/>
  <c r="J135" i="6"/>
  <c r="J281" i="6"/>
  <c r="J263" i="6"/>
  <c r="BK220" i="6"/>
  <c r="BK187" i="6"/>
  <c r="J174" i="6"/>
  <c r="J138" i="6"/>
  <c r="J279" i="6"/>
  <c r="J249" i="6"/>
  <c r="J208" i="6"/>
  <c r="J192" i="6"/>
  <c r="J146" i="6"/>
  <c r="J134" i="6"/>
  <c r="BK258" i="6"/>
  <c r="BK240" i="6"/>
  <c r="BK138" i="7"/>
  <c r="J139" i="7"/>
  <c r="BK135" i="7"/>
  <c r="J128" i="7"/>
  <c r="BK151" i="7"/>
  <c r="BK130" i="7"/>
  <c r="J174" i="8"/>
  <c r="BK159" i="8"/>
  <c r="BK134" i="8"/>
  <c r="J156" i="8"/>
  <c r="J135" i="8"/>
  <c r="BK171" i="8"/>
  <c r="BK142" i="8"/>
  <c r="BK173" i="8"/>
  <c r="J152" i="8"/>
  <c r="J176" i="8"/>
  <c r="J137" i="8"/>
  <c r="J154" i="8"/>
  <c r="J139" i="8"/>
  <c r="BK179" i="8"/>
  <c r="J159" i="8"/>
  <c r="J138" i="8"/>
  <c r="BK128" i="10"/>
  <c r="BK130" i="10"/>
  <c r="J123" i="10"/>
  <c r="BK129" i="10"/>
  <c r="J1386" i="2"/>
  <c r="J1271" i="2"/>
  <c r="J1238" i="2"/>
  <c r="J1174" i="2"/>
  <c r="BK1076" i="2"/>
  <c r="J1031" i="2"/>
  <c r="BK948" i="2"/>
  <c r="BK832" i="2"/>
  <c r="J510" i="2"/>
  <c r="BK353" i="2"/>
  <c r="J293" i="2"/>
  <c r="J229" i="2"/>
  <c r="BK1383" i="2"/>
  <c r="BK1267" i="2"/>
  <c r="BK1235" i="2"/>
  <c r="BK1153" i="2"/>
  <c r="J1090" i="2"/>
  <c r="J1010" i="2"/>
  <c r="BK852" i="2"/>
  <c r="BK609" i="2"/>
  <c r="BK448" i="2"/>
  <c r="BK320" i="2"/>
  <c r="BK185" i="2"/>
  <c r="J1362" i="2"/>
  <c r="J1275" i="2"/>
  <c r="J1225" i="2"/>
  <c r="BK1102" i="2"/>
  <c r="BK1072" i="2"/>
  <c r="J950" i="2"/>
  <c r="BK773" i="2"/>
  <c r="J615" i="2"/>
  <c r="BK474" i="2"/>
  <c r="J297" i="2"/>
  <c r="J1384" i="2"/>
  <c r="J1249" i="2"/>
  <c r="J1166" i="2"/>
  <c r="BK1095" i="2"/>
  <c r="BK1006" i="2"/>
  <c r="BK779" i="2"/>
  <c r="BK670" i="2"/>
  <c r="J542" i="2"/>
  <c r="J362" i="2"/>
  <c r="BK219" i="2"/>
  <c r="BK1420" i="2"/>
  <c r="BK1386" i="2"/>
  <c r="BK1261" i="2"/>
  <c r="J1227" i="2"/>
  <c r="J1128" i="2"/>
  <c r="BK1044" i="2"/>
  <c r="BK887" i="2"/>
  <c r="J775" i="2"/>
  <c r="J605" i="2"/>
  <c r="J400" i="2"/>
  <c r="BK307" i="2"/>
  <c r="BK1387" i="2"/>
  <c r="J1339" i="2"/>
  <c r="J1232" i="2"/>
  <c r="J1108" i="2"/>
  <c r="J1080" i="2"/>
  <c r="J978" i="2"/>
  <c r="J815" i="2"/>
  <c r="BK558" i="2"/>
  <c r="BK335" i="2"/>
  <c r="BK1388" i="2"/>
  <c r="BK1317" i="2"/>
  <c r="BK1231" i="2"/>
  <c r="J1094" i="2"/>
  <c r="J1041" i="2"/>
  <c r="J994" i="2"/>
  <c r="J914" i="2"/>
  <c r="J853" i="2"/>
  <c r="BK682" i="2"/>
  <c r="BK605" i="2"/>
  <c r="BK479" i="2"/>
  <c r="BK330" i="2"/>
  <c r="BK1451" i="2"/>
  <c r="J1425" i="2"/>
  <c r="BK1381" i="2"/>
  <c r="J1316" i="2"/>
  <c r="BK1243" i="2"/>
  <c r="BK1152" i="2"/>
  <c r="J1035" i="2"/>
  <c r="BK861" i="2"/>
  <c r="BK787" i="2"/>
  <c r="BK615" i="2"/>
  <c r="BK382" i="2"/>
  <c r="BK303" i="2"/>
  <c r="BK170" i="2"/>
  <c r="BK212" i="3"/>
  <c r="J166" i="3"/>
  <c r="BK125" i="3"/>
  <c r="J185" i="3"/>
  <c r="BK162" i="3"/>
  <c r="BK133" i="3"/>
  <c r="J200" i="3"/>
  <c r="J155" i="3"/>
  <c r="BK129" i="3"/>
  <c r="BK187" i="3"/>
  <c r="BK148" i="3"/>
  <c r="BK138" i="3"/>
  <c r="BK208" i="3"/>
  <c r="J193" i="3"/>
  <c r="BK163" i="3"/>
  <c r="J130" i="3"/>
  <c r="BK207" i="3"/>
  <c r="BK161" i="3"/>
  <c r="BK217" i="3"/>
  <c r="J199" i="3"/>
  <c r="BK181" i="3"/>
  <c r="J156" i="3"/>
  <c r="BK122" i="3"/>
  <c r="J184" i="3"/>
  <c r="BK142" i="3"/>
  <c r="BK181" i="4"/>
  <c r="BK152" i="4"/>
  <c r="J122" i="4"/>
  <c r="J158" i="4"/>
  <c r="BK132" i="4"/>
  <c r="BK171" i="4"/>
  <c r="J131" i="4"/>
  <c r="BK148" i="4"/>
  <c r="J182" i="4"/>
  <c r="J179" i="4"/>
  <c r="J156" i="4"/>
  <c r="J135" i="4"/>
  <c r="BK170" i="4"/>
  <c r="J130" i="4"/>
  <c r="J178" i="4"/>
  <c r="J153" i="4"/>
  <c r="BK266" i="5"/>
  <c r="J238" i="5"/>
  <c r="BK187" i="5"/>
  <c r="J165" i="5"/>
  <c r="BK276" i="5"/>
  <c r="BK253" i="5"/>
  <c r="J224" i="5"/>
  <c r="J209" i="5"/>
  <c r="BK167" i="5"/>
  <c r="J133" i="5"/>
  <c r="J255" i="5"/>
  <c r="J184" i="5"/>
  <c r="BK159" i="5"/>
  <c r="J129" i="5"/>
  <c r="BK260" i="5"/>
  <c r="BK240" i="5"/>
  <c r="J214" i="5"/>
  <c r="J192" i="5"/>
  <c r="J155" i="5"/>
  <c r="BK254" i="5"/>
  <c r="J225" i="5"/>
  <c r="J195" i="5"/>
  <c r="J163" i="5"/>
  <c r="BK139" i="5"/>
  <c r="BK255" i="5"/>
  <c r="BK229" i="5"/>
  <c r="BK186" i="5"/>
  <c r="J160" i="5"/>
  <c r="J139" i="5"/>
  <c r="BK256" i="5"/>
  <c r="BK199" i="5"/>
  <c r="J185" i="5"/>
  <c r="BK166" i="5"/>
  <c r="BK140" i="5"/>
  <c r="J275" i="5"/>
  <c r="J247" i="5"/>
  <c r="BK197" i="5"/>
  <c r="BK269" i="6"/>
  <c r="BK252" i="6"/>
  <c r="BK204" i="6"/>
  <c r="J161" i="6"/>
  <c r="BK270" i="6"/>
  <c r="J231" i="6"/>
  <c r="J196" i="6"/>
  <c r="J173" i="6"/>
  <c r="BK250" i="6"/>
  <c r="J217" i="6"/>
  <c r="BK163" i="6"/>
  <c r="BK149" i="6"/>
  <c r="BK260" i="6"/>
  <c r="BK239" i="6"/>
  <c r="BK213" i="6"/>
  <c r="J179" i="6"/>
  <c r="J153" i="6"/>
  <c r="BK131" i="6"/>
  <c r="J252" i="6"/>
  <c r="BK222" i="6"/>
  <c r="J200" i="6"/>
  <c r="J170" i="6"/>
  <c r="J144" i="6"/>
  <c r="BK286" i="6"/>
  <c r="J268" i="6"/>
  <c r="BK234" i="6"/>
  <c r="J207" i="6"/>
  <c r="J182" i="6"/>
  <c r="BK165" i="6"/>
  <c r="BK259" i="6"/>
  <c r="BK227" i="6"/>
  <c r="BK216" i="6"/>
  <c r="BK203" i="6"/>
  <c r="J164" i="6"/>
  <c r="BK139" i="6"/>
  <c r="J276" i="6"/>
  <c r="BK246" i="6"/>
  <c r="BK125" i="7"/>
  <c r="BK123" i="7" s="1"/>
  <c r="J123" i="7" s="1"/>
  <c r="J141" i="7"/>
  <c r="J138" i="7"/>
  <c r="J136" i="7"/>
  <c r="BK129" i="7"/>
  <c r="J124" i="7"/>
  <c r="J137" i="7"/>
  <c r="BK190" i="8"/>
  <c r="BK165" i="8"/>
  <c r="J158" i="8"/>
  <c r="J133" i="8"/>
  <c r="J173" i="8"/>
  <c r="J149" i="8"/>
  <c r="J187" i="8"/>
  <c r="BK139" i="8"/>
  <c r="BK156" i="8"/>
  <c r="J141" i="8"/>
  <c r="J169" i="8"/>
  <c r="BK152" i="8"/>
  <c r="BK128" i="8"/>
  <c r="BK138" i="8"/>
  <c r="J167" i="8"/>
  <c r="J151" i="8"/>
  <c r="BK133" i="8"/>
  <c r="J122" i="9"/>
  <c r="J127" i="10"/>
  <c r="BK132" i="10"/>
  <c r="J1371" i="2"/>
  <c r="J1327" i="2"/>
  <c r="J1243" i="2"/>
  <c r="BK1172" i="2"/>
  <c r="J1072" i="2"/>
  <c r="BK1023" i="2"/>
  <c r="J925" i="2"/>
  <c r="BK628" i="2"/>
  <c r="J474" i="2"/>
  <c r="BK342" i="2"/>
  <c r="J270" i="2"/>
  <c r="J196" i="2"/>
  <c r="BK1269" i="2"/>
  <c r="BK1239" i="2"/>
  <c r="BK1224" i="2"/>
  <c r="J1084" i="2"/>
  <c r="J1006" i="2"/>
  <c r="J777" i="2"/>
  <c r="BK583" i="2"/>
  <c r="J254" i="2"/>
  <c r="BK161" i="2"/>
  <c r="BK1310" i="2"/>
  <c r="BK1242" i="2"/>
  <c r="BK1166" i="2"/>
  <c r="BK1094" i="2"/>
  <c r="BK1041" i="2"/>
  <c r="J839" i="2"/>
  <c r="BK704" i="2"/>
  <c r="J552" i="2"/>
  <c r="BK332" i="2"/>
  <c r="BK208" i="2"/>
  <c r="BK1362" i="2"/>
  <c r="BK1268" i="2"/>
  <c r="BK1163" i="2"/>
  <c r="J1034" i="2"/>
  <c r="J942" i="2"/>
  <c r="BK758" i="2"/>
  <c r="BK589" i="2"/>
  <c r="J366" i="2"/>
  <c r="BK239" i="2"/>
  <c r="BK1423" i="2"/>
  <c r="BK1390" i="2"/>
  <c r="BK1302" i="2"/>
  <c r="BK1225" i="2"/>
  <c r="BK1108" i="2"/>
  <c r="BK965" i="2"/>
  <c r="BK790" i="2"/>
  <c r="BK686" i="2"/>
  <c r="BK568" i="2"/>
  <c r="BK375" i="2"/>
  <c r="J235" i="2"/>
  <c r="J171" i="2"/>
  <c r="J1367" i="2"/>
  <c r="J1302" i="2"/>
  <c r="BK1248" i="2"/>
  <c r="J1148" i="2"/>
  <c r="J1069" i="2"/>
  <c r="J910" i="2"/>
  <c r="J658" i="2"/>
  <c r="BK395" i="2"/>
  <c r="BK279" i="2"/>
  <c r="BK1376" i="2"/>
  <c r="BK1276" i="2"/>
  <c r="BK1229" i="2"/>
  <c r="J1076" i="2"/>
  <c r="BK1039" i="2"/>
  <c r="BK991" i="2"/>
  <c r="J913" i="2"/>
  <c r="J806" i="2"/>
  <c r="BK654" i="2"/>
  <c r="BK573" i="2"/>
  <c r="J496" i="2"/>
  <c r="BK249" i="2"/>
  <c r="J156" i="2"/>
  <c r="J1463" i="2"/>
  <c r="J1443" i="2"/>
  <c r="BK1405" i="2"/>
  <c r="BK1339" i="2"/>
  <c r="J1237" i="2"/>
  <c r="J1111" i="2"/>
  <c r="J997" i="2"/>
  <c r="BK812" i="2"/>
  <c r="J682" i="2"/>
  <c r="BK510" i="2"/>
  <c r="BK327" i="2"/>
  <c r="BK242" i="2"/>
  <c r="J219" i="3"/>
  <c r="BK186" i="3"/>
  <c r="J175" i="3"/>
  <c r="BK215" i="3"/>
  <c r="BK176" i="3"/>
  <c r="BK141" i="3"/>
  <c r="BK209" i="3"/>
  <c r="J188" i="3"/>
  <c r="BK140" i="3"/>
  <c r="BK210" i="3"/>
  <c r="BK179" i="3"/>
  <c r="BK145" i="3"/>
  <c r="J125" i="3"/>
  <c r="BK195" i="3"/>
  <c r="BK158" i="3"/>
  <c r="J143" i="3"/>
  <c r="BK218" i="3"/>
  <c r="BK168" i="3"/>
  <c r="J131" i="3"/>
  <c r="J203" i="3"/>
  <c r="BK185" i="3"/>
  <c r="J158" i="3"/>
  <c r="BK131" i="3"/>
  <c r="J196" i="3"/>
  <c r="BK135" i="3"/>
  <c r="BK179" i="4"/>
  <c r="BK141" i="4"/>
  <c r="J166" i="4"/>
  <c r="BK145" i="4"/>
  <c r="BK183" i="4"/>
  <c r="BK163" i="4"/>
  <c r="BK137" i="4"/>
  <c r="J146" i="4"/>
  <c r="J155" i="4"/>
  <c r="BK134" i="4"/>
  <c r="J175" i="4"/>
  <c r="J149" i="4"/>
  <c r="BK175" i="4"/>
  <c r="BK143" i="4"/>
  <c r="BK180" i="4"/>
  <c r="J148" i="4"/>
  <c r="BK242" i="5"/>
  <c r="BK222" i="5"/>
  <c r="J171" i="5"/>
  <c r="J136" i="5"/>
  <c r="BK269" i="5"/>
  <c r="J237" i="5"/>
  <c r="BK219" i="5"/>
  <c r="BK184" i="5"/>
  <c r="J149" i="5"/>
  <c r="BK261" i="5"/>
  <c r="J216" i="5"/>
  <c r="J198" i="5"/>
  <c r="BK175" i="5"/>
  <c r="BK144" i="5"/>
  <c r="J263" i="5"/>
  <c r="J217" i="5"/>
  <c r="J199" i="5"/>
  <c r="J153" i="5"/>
  <c r="J269" i="5"/>
  <c r="BK234" i="5"/>
  <c r="J194" i="5"/>
  <c r="J146" i="5"/>
  <c r="BK263" i="5"/>
  <c r="BK235" i="5"/>
  <c r="BK205" i="5"/>
  <c r="BK155" i="5"/>
  <c r="BK137" i="5"/>
  <c r="J221" i="5"/>
  <c r="BK196" i="5"/>
  <c r="BK179" i="5"/>
  <c r="BK153" i="5"/>
  <c r="BK135" i="5"/>
  <c r="BK258" i="5"/>
  <c r="BK232" i="5"/>
  <c r="J173" i="5"/>
  <c r="J267" i="6"/>
  <c r="BK241" i="6"/>
  <c r="BK210" i="6"/>
  <c r="BK180" i="6"/>
  <c r="J285" i="6"/>
  <c r="BK262" i="6"/>
  <c r="J239" i="6"/>
  <c r="J203" i="6"/>
  <c r="J156" i="6"/>
  <c r="J287" i="6"/>
  <c r="BK238" i="6"/>
  <c r="BK205" i="6"/>
  <c r="BK167" i="6"/>
  <c r="BK150" i="6"/>
  <c r="BK261" i="6"/>
  <c r="J237" i="6"/>
  <c r="BK196" i="6"/>
  <c r="J168" i="6"/>
  <c r="BK143" i="6"/>
  <c r="J265" i="6"/>
  <c r="J232" i="6"/>
  <c r="J197" i="6"/>
  <c r="BK166" i="6"/>
  <c r="BK137" i="6"/>
  <c r="J278" i="6"/>
  <c r="J235" i="6"/>
  <c r="BK194" i="6"/>
  <c r="BK172" i="6"/>
  <c r="BK130" i="6"/>
  <c r="J270" i="6"/>
  <c r="BK235" i="6"/>
  <c r="J211" i="6"/>
  <c r="BK159" i="6"/>
  <c r="BK144" i="6"/>
  <c r="J262" i="6"/>
  <c r="BK231" i="6"/>
  <c r="J140" i="7"/>
  <c r="BK175" i="8"/>
  <c r="BK161" i="8"/>
  <c r="BK126" i="8"/>
  <c r="J172" i="8"/>
  <c r="BK129" i="8"/>
  <c r="BK172" i="8"/>
  <c r="BK137" i="8"/>
  <c r="J168" i="8"/>
  <c r="J128" i="8"/>
  <c r="BK123" i="9"/>
  <c r="BK124" i="10"/>
  <c r="J122" i="10"/>
  <c r="J128" i="10"/>
  <c r="BK174" i="2" l="1"/>
  <c r="J174" i="2" s="1"/>
  <c r="J99" i="2" s="1"/>
  <c r="T174" i="2"/>
  <c r="BK381" i="2"/>
  <c r="J381" i="2" s="1"/>
  <c r="J103" i="2" s="1"/>
  <c r="T381" i="2"/>
  <c r="P781" i="2"/>
  <c r="BK904" i="2"/>
  <c r="J904" i="2" s="1"/>
  <c r="J109" i="2" s="1"/>
  <c r="T1115" i="2"/>
  <c r="P1366" i="2"/>
  <c r="T1424" i="2"/>
  <c r="J99" i="3"/>
  <c r="R121" i="4"/>
  <c r="R120" i="4"/>
  <c r="R127" i="5"/>
  <c r="R181" i="5"/>
  <c r="R233" i="5"/>
  <c r="R274" i="5"/>
  <c r="R273" i="5" s="1"/>
  <c r="R243" i="6"/>
  <c r="R275" i="6"/>
  <c r="R127" i="7"/>
  <c r="R149" i="7"/>
  <c r="P125" i="8"/>
  <c r="R189" i="8"/>
  <c r="T121" i="9"/>
  <c r="T120" i="9"/>
  <c r="R199" i="2"/>
  <c r="R296" i="2"/>
  <c r="R331" i="2"/>
  <c r="R381" i="2"/>
  <c r="BK781" i="2"/>
  <c r="P904" i="2"/>
  <c r="BK1024" i="2"/>
  <c r="J1024" i="2"/>
  <c r="J110" i="2"/>
  <c r="BK1032" i="2"/>
  <c r="J1032" i="2" s="1"/>
  <c r="J111" i="2" s="1"/>
  <c r="P1032" i="2"/>
  <c r="BK1049" i="2"/>
  <c r="J1049" i="2" s="1"/>
  <c r="J112" i="2" s="1"/>
  <c r="R1049" i="2"/>
  <c r="BK1055" i="2"/>
  <c r="J1055" i="2" s="1"/>
  <c r="J113" i="2" s="1"/>
  <c r="T1055" i="2"/>
  <c r="R1083" i="2"/>
  <c r="BK1338" i="2"/>
  <c r="J1338" i="2"/>
  <c r="J116" i="2"/>
  <c r="T1338" i="2"/>
  <c r="R1396" i="2"/>
  <c r="BK1450" i="2"/>
  <c r="J1450" i="2"/>
  <c r="J120" i="2"/>
  <c r="T243" i="6"/>
  <c r="P280" i="6"/>
  <c r="P127" i="7"/>
  <c r="BK149" i="7"/>
  <c r="J101" i="7" s="1"/>
  <c r="R177" i="8"/>
  <c r="R124" i="8" s="1"/>
  <c r="P184" i="8"/>
  <c r="P127" i="5"/>
  <c r="BK181" i="5"/>
  <c r="J181" i="5"/>
  <c r="J100" i="5"/>
  <c r="T233" i="5"/>
  <c r="BK127" i="6"/>
  <c r="BK243" i="6"/>
  <c r="J243" i="6" s="1"/>
  <c r="J100" i="6" s="1"/>
  <c r="BK275" i="6"/>
  <c r="J275" i="6"/>
  <c r="J103" i="6" s="1"/>
  <c r="J105" i="6"/>
  <c r="BK127" i="7"/>
  <c r="J127" i="7" s="1"/>
  <c r="J99" i="7" s="1"/>
  <c r="R145" i="7"/>
  <c r="P177" i="8"/>
  <c r="P189" i="8"/>
  <c r="BK121" i="9"/>
  <c r="J121" i="9"/>
  <c r="J98" i="9" s="1"/>
  <c r="R121" i="10"/>
  <c r="R120" i="10"/>
  <c r="R145" i="2"/>
  <c r="P174" i="2"/>
  <c r="BK557" i="2"/>
  <c r="J557" i="2"/>
  <c r="J104" i="2"/>
  <c r="R904" i="2"/>
  <c r="R1024" i="2"/>
  <c r="T1032" i="2"/>
  <c r="R1055" i="2"/>
  <c r="P1083" i="2"/>
  <c r="R1338" i="2"/>
  <c r="P1396" i="2"/>
  <c r="R1450" i="2"/>
  <c r="R121" i="3"/>
  <c r="R120" i="3" s="1"/>
  <c r="BK119" i="4"/>
  <c r="J119" i="4" s="1"/>
  <c r="J96" i="4" s="1"/>
  <c r="J99" i="4"/>
  <c r="BK127" i="5"/>
  <c r="J127" i="5"/>
  <c r="J98" i="5"/>
  <c r="P162" i="5"/>
  <c r="T181" i="5"/>
  <c r="BK233" i="5"/>
  <c r="J233" i="5"/>
  <c r="J102" i="5" s="1"/>
  <c r="P274" i="5"/>
  <c r="P273" i="5"/>
  <c r="T274" i="5"/>
  <c r="T273" i="5" s="1"/>
  <c r="P243" i="6"/>
  <c r="T280" i="6"/>
  <c r="J98" i="7"/>
  <c r="BK145" i="7"/>
  <c r="J145" i="7"/>
  <c r="J100" i="7" s="1"/>
  <c r="T149" i="7"/>
  <c r="BK177" i="8"/>
  <c r="BK124" i="8" s="1"/>
  <c r="J124" i="8" s="1"/>
  <c r="J97" i="8" s="1"/>
  <c r="J177" i="8"/>
  <c r="J99" i="8" s="1"/>
  <c r="T184" i="8"/>
  <c r="P121" i="10"/>
  <c r="P120" i="10" s="1"/>
  <c r="J99" i="10"/>
  <c r="P145" i="2"/>
  <c r="BK199" i="2"/>
  <c r="J199" i="2" s="1"/>
  <c r="J100" i="2" s="1"/>
  <c r="BK331" i="2"/>
  <c r="J331" i="2" s="1"/>
  <c r="J102" i="2" s="1"/>
  <c r="R557" i="2"/>
  <c r="T904" i="2"/>
  <c r="P1024" i="2"/>
  <c r="T1024" i="2"/>
  <c r="R1032" i="2"/>
  <c r="P1049" i="2"/>
  <c r="T1049" i="2"/>
  <c r="P1055" i="2"/>
  <c r="BK1083" i="2"/>
  <c r="J1083" i="2" s="1"/>
  <c r="J114" i="2" s="1"/>
  <c r="T1083" i="2"/>
  <c r="P1338" i="2"/>
  <c r="BK1396" i="2"/>
  <c r="J1396" i="2" s="1"/>
  <c r="J118" i="2" s="1"/>
  <c r="R1424" i="2"/>
  <c r="J123" i="2"/>
  <c r="T121" i="3"/>
  <c r="T120" i="3" s="1"/>
  <c r="BK121" i="4"/>
  <c r="J121" i="4"/>
  <c r="J98" i="4"/>
  <c r="T127" i="5"/>
  <c r="T126" i="5" s="1"/>
  <c r="T125" i="5" s="1"/>
  <c r="T162" i="5"/>
  <c r="P207" i="5"/>
  <c r="T207" i="5"/>
  <c r="BK274" i="5"/>
  <c r="BK273" i="5" s="1"/>
  <c r="P226" i="6"/>
  <c r="R280" i="6"/>
  <c r="T123" i="7"/>
  <c r="T122" i="7" s="1"/>
  <c r="T121" i="7" s="1"/>
  <c r="T145" i="7"/>
  <c r="R125" i="8"/>
  <c r="BK189" i="8"/>
  <c r="J189" i="8"/>
  <c r="J103" i="8" s="1"/>
  <c r="R121" i="9"/>
  <c r="R120" i="9"/>
  <c r="T121" i="10"/>
  <c r="T120" i="10" s="1"/>
  <c r="P199" i="2"/>
  <c r="P331" i="2"/>
  <c r="T557" i="2"/>
  <c r="T781" i="2"/>
  <c r="R816" i="2"/>
  <c r="BK1115" i="2"/>
  <c r="J1115" i="2"/>
  <c r="J115" i="2" s="1"/>
  <c r="T1366" i="2"/>
  <c r="T1396" i="2"/>
  <c r="T1450" i="2"/>
  <c r="BK121" i="3"/>
  <c r="BK120" i="3" s="1"/>
  <c r="T121" i="4"/>
  <c r="T120" i="4" s="1"/>
  <c r="R162" i="5"/>
  <c r="BK207" i="5"/>
  <c r="J207" i="5" s="1"/>
  <c r="J101" i="5" s="1"/>
  <c r="R207" i="5"/>
  <c r="J105" i="5"/>
  <c r="R127" i="6"/>
  <c r="BK226" i="6"/>
  <c r="J226" i="6" s="1"/>
  <c r="J99" i="6" s="1"/>
  <c r="P275" i="6"/>
  <c r="T127" i="7"/>
  <c r="T125" i="8"/>
  <c r="T189" i="8"/>
  <c r="P121" i="9"/>
  <c r="P120" i="9"/>
  <c r="P119" i="9" s="1"/>
  <c r="AU102" i="1" s="1"/>
  <c r="BK121" i="10"/>
  <c r="BK120" i="10"/>
  <c r="BK119" i="10" s="1"/>
  <c r="J119" i="10" s="1"/>
  <c r="J30" i="10" s="1"/>
  <c r="T145" i="2"/>
  <c r="R174" i="2"/>
  <c r="BK296" i="2"/>
  <c r="J296" i="2" s="1"/>
  <c r="J101" i="2" s="1"/>
  <c r="P296" i="2"/>
  <c r="T331" i="2"/>
  <c r="P381" i="2"/>
  <c r="BK816" i="2"/>
  <c r="J816" i="2" s="1"/>
  <c r="J108" i="2" s="1"/>
  <c r="P816" i="2"/>
  <c r="R1115" i="2"/>
  <c r="BK1366" i="2"/>
  <c r="J1366" i="2" s="1"/>
  <c r="J117" i="2" s="1"/>
  <c r="BK1424" i="2"/>
  <c r="J1424" i="2" s="1"/>
  <c r="J119" i="2" s="1"/>
  <c r="P1450" i="2"/>
  <c r="P121" i="3"/>
  <c r="P120" i="3" s="1"/>
  <c r="P119" i="3" s="1"/>
  <c r="AU96" i="1" s="1"/>
  <c r="P121" i="4"/>
  <c r="P120" i="4" s="1"/>
  <c r="P119" i="4" s="1"/>
  <c r="AU97" i="1" s="1"/>
  <c r="BK162" i="5"/>
  <c r="J162" i="5"/>
  <c r="J99" i="5" s="1"/>
  <c r="P181" i="5"/>
  <c r="P233" i="5"/>
  <c r="P127" i="6"/>
  <c r="P126" i="6" s="1"/>
  <c r="T226" i="6"/>
  <c r="T275" i="6"/>
  <c r="R123" i="7"/>
  <c r="P149" i="7"/>
  <c r="T177" i="8"/>
  <c r="R184" i="8"/>
  <c r="R183" i="8" s="1"/>
  <c r="J99" i="9"/>
  <c r="BK145" i="2"/>
  <c r="T199" i="2"/>
  <c r="T296" i="2"/>
  <c r="P557" i="2"/>
  <c r="R781" i="2"/>
  <c r="T816" i="2"/>
  <c r="P1115" i="2"/>
  <c r="R1366" i="2"/>
  <c r="P1424" i="2"/>
  <c r="T127" i="6"/>
  <c r="T126" i="6" s="1"/>
  <c r="R226" i="6"/>
  <c r="BK280" i="6"/>
  <c r="J280" i="6" s="1"/>
  <c r="J104" i="6" s="1"/>
  <c r="P123" i="7"/>
  <c r="P145" i="7"/>
  <c r="BK125" i="8"/>
  <c r="J125" i="8" s="1"/>
  <c r="J98" i="8" s="1"/>
  <c r="BK184" i="8"/>
  <c r="BK183" i="8" s="1"/>
  <c r="J183" i="8" s="1"/>
  <c r="J101" i="8" s="1"/>
  <c r="BK1462" i="2"/>
  <c r="J1462" i="2"/>
  <c r="J122" i="2"/>
  <c r="BK181" i="8"/>
  <c r="J181" i="8"/>
  <c r="J100" i="8" s="1"/>
  <c r="BK778" i="2"/>
  <c r="J778" i="2" s="1"/>
  <c r="J105" i="2" s="1"/>
  <c r="BK272" i="6"/>
  <c r="J272" i="6"/>
  <c r="J101" i="6" s="1"/>
  <c r="F91" i="10"/>
  <c r="BF122" i="10"/>
  <c r="BK120" i="9"/>
  <c r="J120" i="9" s="1"/>
  <c r="J97" i="9" s="1"/>
  <c r="E85" i="10"/>
  <c r="BF125" i="10"/>
  <c r="BF126" i="10"/>
  <c r="BF124" i="10"/>
  <c r="F92" i="10"/>
  <c r="BF128" i="10"/>
  <c r="BF123" i="10"/>
  <c r="BF129" i="10"/>
  <c r="BF131" i="10"/>
  <c r="BF130" i="10"/>
  <c r="BF127" i="10"/>
  <c r="J89" i="10"/>
  <c r="BF132" i="10"/>
  <c r="E85" i="9"/>
  <c r="BF123" i="9"/>
  <c r="F91" i="9"/>
  <c r="F116" i="9"/>
  <c r="J113" i="9"/>
  <c r="BF122" i="9"/>
  <c r="F91" i="8"/>
  <c r="E113" i="8"/>
  <c r="BF129" i="8"/>
  <c r="BF135" i="8"/>
  <c r="BF140" i="8"/>
  <c r="BF141" i="8"/>
  <c r="BF147" i="8"/>
  <c r="BF151" i="8"/>
  <c r="BF154" i="8"/>
  <c r="BF171" i="8"/>
  <c r="BF174" i="8"/>
  <c r="BF178" i="8"/>
  <c r="BF128" i="8"/>
  <c r="BF159" i="8"/>
  <c r="BF161" i="8"/>
  <c r="BF167" i="8"/>
  <c r="BF169" i="8"/>
  <c r="BF175" i="8"/>
  <c r="BF176" i="8"/>
  <c r="BF187" i="8"/>
  <c r="BF190" i="8"/>
  <c r="BF126" i="8"/>
  <c r="BF138" i="8"/>
  <c r="BF143" i="8"/>
  <c r="BF144" i="8"/>
  <c r="BF170" i="8"/>
  <c r="BF173" i="8"/>
  <c r="BF179" i="8"/>
  <c r="BF186" i="8"/>
  <c r="BF133" i="8"/>
  <c r="BF134" i="8"/>
  <c r="BF139" i="8"/>
  <c r="BF146" i="8"/>
  <c r="BF148" i="8"/>
  <c r="BF149" i="8"/>
  <c r="BF150" i="8"/>
  <c r="BF157" i="8"/>
  <c r="BF162" i="8"/>
  <c r="BF164" i="8"/>
  <c r="BF188" i="8"/>
  <c r="F92" i="8"/>
  <c r="BF127" i="8"/>
  <c r="BF130" i="8"/>
  <c r="BF131" i="8"/>
  <c r="BF153" i="8"/>
  <c r="BF155" i="8"/>
  <c r="BF158" i="8"/>
  <c r="BF165" i="8"/>
  <c r="BF168" i="8"/>
  <c r="BF180" i="8"/>
  <c r="J89" i="8"/>
  <c r="BF132" i="8"/>
  <c r="BF136" i="8"/>
  <c r="BF137" i="8"/>
  <c r="BF152" i="8"/>
  <c r="BF160" i="8"/>
  <c r="BF163" i="8"/>
  <c r="BF166" i="8"/>
  <c r="BF191" i="8"/>
  <c r="BF142" i="8"/>
  <c r="BF145" i="8"/>
  <c r="BF156" i="8"/>
  <c r="BF172" i="8"/>
  <c r="BF182" i="8"/>
  <c r="BF185" i="8"/>
  <c r="BF192" i="8"/>
  <c r="J115" i="7"/>
  <c r="BF134" i="7"/>
  <c r="BF142" i="7"/>
  <c r="BF143" i="7"/>
  <c r="F91" i="7"/>
  <c r="J127" i="6"/>
  <c r="J98" i="6" s="1"/>
  <c r="BF129" i="7"/>
  <c r="BF136" i="7"/>
  <c r="BF138" i="7"/>
  <c r="BF139" i="7"/>
  <c r="BF141" i="7"/>
  <c r="F92" i="7"/>
  <c r="BF128" i="7"/>
  <c r="BF131" i="7"/>
  <c r="BF125" i="7"/>
  <c r="BF132" i="7"/>
  <c r="BF133" i="7"/>
  <c r="BF140" i="7"/>
  <c r="BF146" i="7"/>
  <c r="BF148" i="7"/>
  <c r="E85" i="7"/>
  <c r="BF147" i="7"/>
  <c r="BF124" i="7"/>
  <c r="BF130" i="7"/>
  <c r="BF135" i="7"/>
  <c r="BF144" i="7"/>
  <c r="BF150" i="7"/>
  <c r="BF137" i="7"/>
  <c r="BF151" i="7"/>
  <c r="BF128" i="6"/>
  <c r="BF139" i="6"/>
  <c r="BF142" i="6"/>
  <c r="BF149" i="6"/>
  <c r="BF153" i="6"/>
  <c r="BF158" i="6"/>
  <c r="BF166" i="6"/>
  <c r="BF176" i="6"/>
  <c r="BF178" i="6"/>
  <c r="BF203" i="6"/>
  <c r="BF204" i="6"/>
  <c r="BF205" i="6"/>
  <c r="BF206" i="6"/>
  <c r="BF214" i="6"/>
  <c r="BF265" i="6"/>
  <c r="BF269" i="6"/>
  <c r="BF285" i="6"/>
  <c r="E85" i="6"/>
  <c r="F122" i="6"/>
  <c r="BF132" i="6"/>
  <c r="BF137" i="6"/>
  <c r="BF171" i="6"/>
  <c r="BF175" i="6"/>
  <c r="BF180" i="6"/>
  <c r="BF199" i="6"/>
  <c r="BF200" i="6"/>
  <c r="BF228" i="6"/>
  <c r="BF230" i="6"/>
  <c r="BF240" i="6"/>
  <c r="BF245" i="6"/>
  <c r="BF252" i="6"/>
  <c r="BF263" i="6"/>
  <c r="BF273" i="6"/>
  <c r="J119" i="6"/>
  <c r="BF135" i="6"/>
  <c r="BF136" i="6"/>
  <c r="BF141" i="6"/>
  <c r="BF148" i="6"/>
  <c r="BF162" i="6"/>
  <c r="BF195" i="6"/>
  <c r="BF196" i="6"/>
  <c r="BF211" i="6"/>
  <c r="BF215" i="6"/>
  <c r="BF216" i="6"/>
  <c r="BF231" i="6"/>
  <c r="BF238" i="6"/>
  <c r="BF248" i="6"/>
  <c r="BF249" i="6"/>
  <c r="BF250" i="6"/>
  <c r="BF255" i="6"/>
  <c r="BF256" i="6"/>
  <c r="BF258" i="6"/>
  <c r="BF259" i="6"/>
  <c r="BF260" i="6"/>
  <c r="BF287" i="6"/>
  <c r="BF288" i="6"/>
  <c r="F91" i="6"/>
  <c r="BF129" i="6"/>
  <c r="BF133" i="6"/>
  <c r="BF147" i="6"/>
  <c r="BF151" i="6"/>
  <c r="BF159" i="6"/>
  <c r="BF160" i="6"/>
  <c r="BF163" i="6"/>
  <c r="BF172" i="6"/>
  <c r="BF184" i="6"/>
  <c r="BF190" i="6"/>
  <c r="BF208" i="6"/>
  <c r="BF209" i="6"/>
  <c r="BF217" i="6"/>
  <c r="BF236" i="6"/>
  <c r="BF237" i="6"/>
  <c r="BF239" i="6"/>
  <c r="BF253" i="6"/>
  <c r="BF266" i="6"/>
  <c r="BF271" i="6"/>
  <c r="BF281" i="6"/>
  <c r="BF284" i="6"/>
  <c r="BF134" i="6"/>
  <c r="BF150" i="6"/>
  <c r="BF164" i="6"/>
  <c r="BF182" i="6"/>
  <c r="BF183" i="6"/>
  <c r="BF187" i="6"/>
  <c r="BF201" i="6"/>
  <c r="BF202" i="6"/>
  <c r="BF207" i="6"/>
  <c r="BF222" i="6"/>
  <c r="BF232" i="6"/>
  <c r="BF233" i="6"/>
  <c r="BF235" i="6"/>
  <c r="BF247" i="6"/>
  <c r="BF254" i="6"/>
  <c r="BF257" i="6"/>
  <c r="BF278" i="6"/>
  <c r="BF279" i="6"/>
  <c r="BF282" i="6"/>
  <c r="BF286" i="6"/>
  <c r="BK126" i="5"/>
  <c r="BF130" i="6"/>
  <c r="BF131" i="6"/>
  <c r="BF138" i="6"/>
  <c r="BF140" i="6"/>
  <c r="BF146" i="6"/>
  <c r="BF152" i="6"/>
  <c r="BF165" i="6"/>
  <c r="BF177" i="6"/>
  <c r="BF179" i="6"/>
  <c r="BF188" i="6"/>
  <c r="BF189" i="6"/>
  <c r="BF194" i="6"/>
  <c r="BF212" i="6"/>
  <c r="BF213" i="6"/>
  <c r="BF219" i="6"/>
  <c r="BF220" i="6"/>
  <c r="BF223" i="6"/>
  <c r="BF225" i="6"/>
  <c r="BF227" i="6"/>
  <c r="BF229" i="6"/>
  <c r="BF234" i="6"/>
  <c r="BF241" i="6"/>
  <c r="BF242" i="6"/>
  <c r="BF262" i="6"/>
  <c r="BF267" i="6"/>
  <c r="BF276" i="6"/>
  <c r="BF283" i="6"/>
  <c r="BF143" i="6"/>
  <c r="BF157" i="6"/>
  <c r="BF161" i="6"/>
  <c r="BF168" i="6"/>
  <c r="BF170" i="6"/>
  <c r="BF174" i="6"/>
  <c r="BF181" i="6"/>
  <c r="BF185" i="6"/>
  <c r="BF191" i="6"/>
  <c r="BF198" i="6"/>
  <c r="BF210" i="6"/>
  <c r="BF221" i="6"/>
  <c r="BF224" i="6"/>
  <c r="BF244" i="6"/>
  <c r="BF246" i="6"/>
  <c r="BF251" i="6"/>
  <c r="BF264" i="6"/>
  <c r="BF268" i="6"/>
  <c r="BF277" i="6"/>
  <c r="BF144" i="6"/>
  <c r="BF145" i="6"/>
  <c r="BF154" i="6"/>
  <c r="BF155" i="6"/>
  <c r="BF156" i="6"/>
  <c r="BF167" i="6"/>
  <c r="BF169" i="6"/>
  <c r="BF173" i="6"/>
  <c r="BF186" i="6"/>
  <c r="BF192" i="6"/>
  <c r="BF193" i="6"/>
  <c r="BF197" i="6"/>
  <c r="BF218" i="6"/>
  <c r="BF261" i="6"/>
  <c r="BF270" i="6"/>
  <c r="F91" i="5"/>
  <c r="E115" i="5"/>
  <c r="BF130" i="5"/>
  <c r="BF135" i="5"/>
  <c r="BF145" i="5"/>
  <c r="BF146" i="5"/>
  <c r="BF147" i="5"/>
  <c r="BF152" i="5"/>
  <c r="BF157" i="5"/>
  <c r="BF165" i="5"/>
  <c r="BF166" i="5"/>
  <c r="BF167" i="5"/>
  <c r="BF175" i="5"/>
  <c r="BF177" i="5"/>
  <c r="BF184" i="5"/>
  <c r="BF200" i="5"/>
  <c r="BF206" i="5"/>
  <c r="BF208" i="5"/>
  <c r="BF222" i="5"/>
  <c r="BF224" i="5"/>
  <c r="BF227" i="5"/>
  <c r="BF235" i="5"/>
  <c r="BF236" i="5"/>
  <c r="BF240" i="5"/>
  <c r="BF245" i="5"/>
  <c r="BF248" i="5"/>
  <c r="BF262" i="5"/>
  <c r="BF264" i="5"/>
  <c r="F92" i="5"/>
  <c r="BF129" i="5"/>
  <c r="BF132" i="5"/>
  <c r="BF142" i="5"/>
  <c r="BF149" i="5"/>
  <c r="BF192" i="5"/>
  <c r="BF201" i="5"/>
  <c r="BF214" i="5"/>
  <c r="BF223" i="5"/>
  <c r="BF231" i="5"/>
  <c r="BF234" i="5"/>
  <c r="BF246" i="5"/>
  <c r="BF247" i="5"/>
  <c r="BF250" i="5"/>
  <c r="BF251" i="5"/>
  <c r="BF272" i="5"/>
  <c r="BF134" i="5"/>
  <c r="BF173" i="5"/>
  <c r="BF176" i="5"/>
  <c r="BF178" i="5"/>
  <c r="BF183" i="5"/>
  <c r="BF191" i="5"/>
  <c r="BF196" i="5"/>
  <c r="BF198" i="5"/>
  <c r="BF221" i="5"/>
  <c r="BF232" i="5"/>
  <c r="BF242" i="5"/>
  <c r="BF253" i="5"/>
  <c r="BF258" i="5"/>
  <c r="BF268" i="5"/>
  <c r="BF270" i="5"/>
  <c r="BK120" i="4"/>
  <c r="BF148" i="5"/>
  <c r="BF153" i="5"/>
  <c r="BF154" i="5"/>
  <c r="BF155" i="5"/>
  <c r="BF172" i="5"/>
  <c r="BF182" i="5"/>
  <c r="BF185" i="5"/>
  <c r="BF197" i="5"/>
  <c r="BF211" i="5"/>
  <c r="BF218" i="5"/>
  <c r="BF219" i="5"/>
  <c r="BF228" i="5"/>
  <c r="BF238" i="5"/>
  <c r="BF239" i="5"/>
  <c r="BF259" i="5"/>
  <c r="BF260" i="5"/>
  <c r="BF275" i="5"/>
  <c r="J119" i="5"/>
  <c r="BF128" i="5"/>
  <c r="BF143" i="5"/>
  <c r="BF159" i="5"/>
  <c r="BF163" i="5"/>
  <c r="BF164" i="5"/>
  <c r="BF169" i="5"/>
  <c r="BF170" i="5"/>
  <c r="BF189" i="5"/>
  <c r="BF194" i="5"/>
  <c r="BF195" i="5"/>
  <c r="BF237" i="5"/>
  <c r="BF255" i="5"/>
  <c r="BF256" i="5"/>
  <c r="BF136" i="5"/>
  <c r="BF138" i="5"/>
  <c r="BF150" i="5"/>
  <c r="BF151" i="5"/>
  <c r="BF156" i="5"/>
  <c r="BF168" i="5"/>
  <c r="BF171" i="5"/>
  <c r="BF220" i="5"/>
  <c r="BF226" i="5"/>
  <c r="BF241" i="5"/>
  <c r="BF243" i="5"/>
  <c r="BF252" i="5"/>
  <c r="BF257" i="5"/>
  <c r="BF276" i="5"/>
  <c r="BF131" i="5"/>
  <c r="BF139" i="5"/>
  <c r="BF160" i="5"/>
  <c r="BF161" i="5"/>
  <c r="BF179" i="5"/>
  <c r="BF180" i="5"/>
  <c r="BF186" i="5"/>
  <c r="BF187" i="5"/>
  <c r="BF190" i="5"/>
  <c r="BF202" i="5"/>
  <c r="BF203" i="5"/>
  <c r="BF205" i="5"/>
  <c r="BF210" i="5"/>
  <c r="BF216" i="5"/>
  <c r="BF217" i="5"/>
  <c r="BF225" i="5"/>
  <c r="BF230" i="5"/>
  <c r="BF249" i="5"/>
  <c r="BF265" i="5"/>
  <c r="BF266" i="5"/>
  <c r="BF267" i="5"/>
  <c r="BF133" i="5"/>
  <c r="BF137" i="5"/>
  <c r="BF140" i="5"/>
  <c r="BF141" i="5"/>
  <c r="BF144" i="5"/>
  <c r="BF158" i="5"/>
  <c r="BF174" i="5"/>
  <c r="BF188" i="5"/>
  <c r="BF193" i="5"/>
  <c r="BF199" i="5"/>
  <c r="BF204" i="5"/>
  <c r="BF209" i="5"/>
  <c r="BF212" i="5"/>
  <c r="BF213" i="5"/>
  <c r="BF215" i="5"/>
  <c r="BF229" i="5"/>
  <c r="BF244" i="5"/>
  <c r="BF254" i="5"/>
  <c r="BF261" i="5"/>
  <c r="BF263" i="5"/>
  <c r="BF269" i="5"/>
  <c r="BF271" i="5"/>
  <c r="BF125" i="4"/>
  <c r="BF131" i="4"/>
  <c r="BF134" i="4"/>
  <c r="BF135" i="4"/>
  <c r="BF146" i="4"/>
  <c r="BF149" i="4"/>
  <c r="BF150" i="4"/>
  <c r="BF158" i="4"/>
  <c r="BF163" i="4"/>
  <c r="BF176" i="4"/>
  <c r="BF183" i="4"/>
  <c r="J121" i="3"/>
  <c r="J98" i="3" s="1"/>
  <c r="BF148" i="4"/>
  <c r="BF154" i="4"/>
  <c r="BF162" i="4"/>
  <c r="E85" i="4"/>
  <c r="F115" i="4"/>
  <c r="BF132" i="4"/>
  <c r="BF153" i="4"/>
  <c r="BF164" i="4"/>
  <c r="BF166" i="4"/>
  <c r="BF169" i="4"/>
  <c r="BF177" i="4"/>
  <c r="BF181" i="4"/>
  <c r="BF182" i="4"/>
  <c r="BF127" i="4"/>
  <c r="BF136" i="4"/>
  <c r="BF143" i="4"/>
  <c r="BF159" i="4"/>
  <c r="BF180" i="4"/>
  <c r="F92" i="4"/>
  <c r="BF122" i="4"/>
  <c r="BF128" i="4"/>
  <c r="BF140" i="4"/>
  <c r="BF141" i="4"/>
  <c r="BF142" i="4"/>
  <c r="BF160" i="4"/>
  <c r="BF161" i="4"/>
  <c r="BF167" i="4"/>
  <c r="BF172" i="4"/>
  <c r="BF175" i="4"/>
  <c r="BF178" i="4"/>
  <c r="J113" i="4"/>
  <c r="BF123" i="4"/>
  <c r="BF152" i="4"/>
  <c r="BF155" i="4"/>
  <c r="BF157" i="4"/>
  <c r="BF124" i="4"/>
  <c r="BF126" i="4"/>
  <c r="BF130" i="4"/>
  <c r="BF137" i="4"/>
  <c r="BF147" i="4"/>
  <c r="BF151" i="4"/>
  <c r="BF156" i="4"/>
  <c r="BF170" i="4"/>
  <c r="BF174" i="4"/>
  <c r="BF179" i="4"/>
  <c r="BF129" i="4"/>
  <c r="BF133" i="4"/>
  <c r="BF138" i="4"/>
  <c r="BF139" i="4"/>
  <c r="BF144" i="4"/>
  <c r="BF145" i="4"/>
  <c r="BF165" i="4"/>
  <c r="BF168" i="4"/>
  <c r="BF171" i="4"/>
  <c r="BF173" i="4"/>
  <c r="J145" i="2"/>
  <c r="J98" i="2" s="1"/>
  <c r="J781" i="2"/>
  <c r="J107" i="2" s="1"/>
  <c r="F91" i="3"/>
  <c r="E109" i="3"/>
  <c r="BF133" i="3"/>
  <c r="BF143" i="3"/>
  <c r="BF156" i="3"/>
  <c r="BF158" i="3"/>
  <c r="BF159" i="3"/>
  <c r="BF160" i="3"/>
  <c r="BF168" i="3"/>
  <c r="BF176" i="3"/>
  <c r="BF177" i="3"/>
  <c r="BF178" i="3"/>
  <c r="BF192" i="3"/>
  <c r="BF201" i="3"/>
  <c r="BF213" i="3"/>
  <c r="BF215" i="3"/>
  <c r="J113" i="3"/>
  <c r="BF125" i="3"/>
  <c r="BF138" i="3"/>
  <c r="BF161" i="3"/>
  <c r="BF187" i="3"/>
  <c r="BF193" i="3"/>
  <c r="BF209" i="3"/>
  <c r="F92" i="3"/>
  <c r="BF128" i="3"/>
  <c r="BF134" i="3"/>
  <c r="BF145" i="3"/>
  <c r="BF147" i="3"/>
  <c r="BF151" i="3"/>
  <c r="BF152" i="3"/>
  <c r="BF153" i="3"/>
  <c r="BF154" i="3"/>
  <c r="BF164" i="3"/>
  <c r="BF174" i="3"/>
  <c r="BF175" i="3"/>
  <c r="BF183" i="3"/>
  <c r="BF185" i="3"/>
  <c r="BF186" i="3"/>
  <c r="BF188" i="3"/>
  <c r="BF190" i="3"/>
  <c r="BF191" i="3"/>
  <c r="BF197" i="3"/>
  <c r="BF199" i="3"/>
  <c r="BF203" i="3"/>
  <c r="BF132" i="3"/>
  <c r="BF136" i="3"/>
  <c r="BF137" i="3"/>
  <c r="BF140" i="3"/>
  <c r="BF141" i="3"/>
  <c r="BF150" i="3"/>
  <c r="BF166" i="3"/>
  <c r="BF173" i="3"/>
  <c r="BF179" i="3"/>
  <c r="BF180" i="3"/>
  <c r="BF181" i="3"/>
  <c r="BF189" i="3"/>
  <c r="BF217" i="3"/>
  <c r="BF218" i="3"/>
  <c r="BF219" i="3"/>
  <c r="BF123" i="3"/>
  <c r="BF127" i="3"/>
  <c r="BF157" i="3"/>
  <c r="BF162" i="3"/>
  <c r="BF169" i="3"/>
  <c r="BF172" i="3"/>
  <c r="BF184" i="3"/>
  <c r="BF194" i="3"/>
  <c r="BF196" i="3"/>
  <c r="BF198" i="3"/>
  <c r="BF207" i="3"/>
  <c r="BF208" i="3"/>
  <c r="BF122" i="3"/>
  <c r="BF126" i="3"/>
  <c r="BF131" i="3"/>
  <c r="BF148" i="3"/>
  <c r="BF165" i="3"/>
  <c r="BF167" i="3"/>
  <c r="BF195" i="3"/>
  <c r="BF211" i="3"/>
  <c r="BF124" i="3"/>
  <c r="BF130" i="3"/>
  <c r="BF135" i="3"/>
  <c r="BF139" i="3"/>
  <c r="BF144" i="3"/>
  <c r="BF146" i="3"/>
  <c r="BF149" i="3"/>
  <c r="BF170" i="3"/>
  <c r="BF200" i="3"/>
  <c r="BF206" i="3"/>
  <c r="BF210" i="3"/>
  <c r="BF212" i="3"/>
  <c r="BF129" i="3"/>
  <c r="BF142" i="3"/>
  <c r="BF155" i="3"/>
  <c r="BF163" i="3"/>
  <c r="BF171" i="3"/>
  <c r="BF182" i="3"/>
  <c r="BF202" i="3"/>
  <c r="BF204" i="3"/>
  <c r="BF205" i="3"/>
  <c r="BF214" i="3"/>
  <c r="BF216" i="3"/>
  <c r="E85" i="2"/>
  <c r="F92" i="2"/>
  <c r="BF175" i="2"/>
  <c r="BF293" i="2"/>
  <c r="BF338" i="2"/>
  <c r="BF342" i="2"/>
  <c r="BF358" i="2"/>
  <c r="BF363" i="2"/>
  <c r="BF366" i="2"/>
  <c r="BF390" i="2"/>
  <c r="BF395" i="2"/>
  <c r="BF400" i="2"/>
  <c r="BF460" i="2"/>
  <c r="BF533" i="2"/>
  <c r="BF568" i="2"/>
  <c r="BF601" i="2"/>
  <c r="BF658" i="2"/>
  <c r="BF691" i="2"/>
  <c r="BF734" i="2"/>
  <c r="BF777" i="2"/>
  <c r="BF853" i="2"/>
  <c r="BF887" i="2"/>
  <c r="BF910" i="2"/>
  <c r="BF948" i="2"/>
  <c r="BF973" i="2"/>
  <c r="BF988" i="2"/>
  <c r="BF1009" i="2"/>
  <c r="BF1010" i="2"/>
  <c r="BF1013" i="2"/>
  <c r="BF1019" i="2"/>
  <c r="BF1025" i="2"/>
  <c r="BF1045" i="2"/>
  <c r="BF1053" i="2"/>
  <c r="BF1054" i="2"/>
  <c r="BF1062" i="2"/>
  <c r="BF1076" i="2"/>
  <c r="BF1079" i="2"/>
  <c r="BF1084" i="2"/>
  <c r="BF1091" i="2"/>
  <c r="BF1099" i="2"/>
  <c r="BF1116" i="2"/>
  <c r="BF1147" i="2"/>
  <c r="BF1166" i="2"/>
  <c r="BF1184" i="2"/>
  <c r="BF1222" i="2"/>
  <c r="BF1223" i="2"/>
  <c r="BF1227" i="2"/>
  <c r="BF1228" i="2"/>
  <c r="BF1231" i="2"/>
  <c r="BF1235" i="2"/>
  <c r="BF1238" i="2"/>
  <c r="BF1240" i="2"/>
  <c r="BF1252" i="2"/>
  <c r="BF1274" i="2"/>
  <c r="BF1308" i="2"/>
  <c r="BF1397" i="2"/>
  <c r="BF1400" i="2"/>
  <c r="BF1409" i="2"/>
  <c r="BF1420" i="2"/>
  <c r="BF1442" i="2"/>
  <c r="BF1443" i="2"/>
  <c r="BF1446" i="2"/>
  <c r="BF1449" i="2"/>
  <c r="BF1451" i="2"/>
  <c r="BF1460" i="2"/>
  <c r="BF1463" i="2"/>
  <c r="J89" i="2"/>
  <c r="BF185" i="2"/>
  <c r="BF193" i="2"/>
  <c r="BF211" i="2"/>
  <c r="BF250" i="2"/>
  <c r="BF300" i="2"/>
  <c r="BF308" i="2"/>
  <c r="BF315" i="2"/>
  <c r="BF353" i="2"/>
  <c r="BF369" i="2"/>
  <c r="BF372" i="2"/>
  <c r="BF382" i="2"/>
  <c r="BF542" i="2"/>
  <c r="BF548" i="2"/>
  <c r="BF552" i="2"/>
  <c r="BF565" i="2"/>
  <c r="BF583" i="2"/>
  <c r="BF587" i="2"/>
  <c r="BF615" i="2"/>
  <c r="BF644" i="2"/>
  <c r="BF663" i="2"/>
  <c r="BF694" i="2"/>
  <c r="BF707" i="2"/>
  <c r="BF762" i="2"/>
  <c r="BF782" i="2"/>
  <c r="BF839" i="2"/>
  <c r="BF984" i="2"/>
  <c r="BF1048" i="2"/>
  <c r="BF1096" i="2"/>
  <c r="BF1105" i="2"/>
  <c r="BF1153" i="2"/>
  <c r="BF1172" i="2"/>
  <c r="BF1187" i="2"/>
  <c r="BF1224" i="2"/>
  <c r="BF1225" i="2"/>
  <c r="BF1236" i="2"/>
  <c r="BF1242" i="2"/>
  <c r="BF1243" i="2"/>
  <c r="BF1244" i="2"/>
  <c r="BF1245" i="2"/>
  <c r="BF1250" i="2"/>
  <c r="BF1267" i="2"/>
  <c r="BF1269" i="2"/>
  <c r="BF1270" i="2"/>
  <c r="BF1305" i="2"/>
  <c r="BF1324" i="2"/>
  <c r="BF1365" i="2"/>
  <c r="BF1374" i="2"/>
  <c r="BF1380" i="2"/>
  <c r="BF1384" i="2"/>
  <c r="BF1386" i="2"/>
  <c r="BF1395" i="2"/>
  <c r="BF167" i="2"/>
  <c r="BF171" i="2"/>
  <c r="BF180" i="2"/>
  <c r="BF229" i="2"/>
  <c r="BF235" i="2"/>
  <c r="BF242" i="2"/>
  <c r="BF270" i="2"/>
  <c r="BF303" i="2"/>
  <c r="BF343" i="2"/>
  <c r="BF378" i="2"/>
  <c r="BF589" i="2"/>
  <c r="BF605" i="2"/>
  <c r="BF628" i="2"/>
  <c r="BF700" i="2"/>
  <c r="BF774" i="2"/>
  <c r="BF794" i="2"/>
  <c r="BF842" i="2"/>
  <c r="BF949" i="2"/>
  <c r="BF997" i="2"/>
  <c r="BF1034" i="2"/>
  <c r="BF1044" i="2"/>
  <c r="BF1095" i="2"/>
  <c r="BF1174" i="2"/>
  <c r="BF1233" i="2"/>
  <c r="BF1234" i="2"/>
  <c r="BF1251" i="2"/>
  <c r="BF1260" i="2"/>
  <c r="BF1266" i="2"/>
  <c r="BF1271" i="2"/>
  <c r="BF1275" i="2"/>
  <c r="BF1317" i="2"/>
  <c r="BF161" i="2"/>
  <c r="BF200" i="2"/>
  <c r="BF279" i="2"/>
  <c r="BF289" i="2"/>
  <c r="BF297" i="2"/>
  <c r="BF479" i="2"/>
  <c r="BF556" i="2"/>
  <c r="BF558" i="2"/>
  <c r="BF562" i="2"/>
  <c r="BF623" i="2"/>
  <c r="BF670" i="2"/>
  <c r="BF776" i="2"/>
  <c r="BF913" i="2"/>
  <c r="BF925" i="2"/>
  <c r="BF926" i="2"/>
  <c r="BF1006" i="2"/>
  <c r="BF1031" i="2"/>
  <c r="BF1033" i="2"/>
  <c r="BF1046" i="2"/>
  <c r="BF1090" i="2"/>
  <c r="BF1097" i="2"/>
  <c r="BF1098" i="2"/>
  <c r="BF1148" i="2"/>
  <c r="BF1160" i="2"/>
  <c r="BF1163" i="2"/>
  <c r="BF1175" i="2"/>
  <c r="BF1229" i="2"/>
  <c r="BF1248" i="2"/>
  <c r="BF1268" i="2"/>
  <c r="BF1337" i="2"/>
  <c r="BF1346" i="2"/>
  <c r="BF1355" i="2"/>
  <c r="BF1359" i="2"/>
  <c r="BF1362" i="2"/>
  <c r="BF1376" i="2"/>
  <c r="BF1382" i="2"/>
  <c r="BF1383" i="2"/>
  <c r="BF1405" i="2"/>
  <c r="BF1423" i="2"/>
  <c r="BF1425" i="2"/>
  <c r="F91" i="2"/>
  <c r="BF190" i="2"/>
  <c r="BF208" i="2"/>
  <c r="BF245" i="2"/>
  <c r="BF249" i="2"/>
  <c r="BF307" i="2"/>
  <c r="BF324" i="2"/>
  <c r="BF327" i="2"/>
  <c r="BF332" i="2"/>
  <c r="BF354" i="2"/>
  <c r="BF408" i="2"/>
  <c r="BF474" i="2"/>
  <c r="BF572" i="2"/>
  <c r="BF573" i="2"/>
  <c r="BF584" i="2"/>
  <c r="BF773" i="2"/>
  <c r="BF806" i="2"/>
  <c r="BF815" i="2"/>
  <c r="BF849" i="2"/>
  <c r="BF852" i="2"/>
  <c r="BF905" i="2"/>
  <c r="BF914" i="2"/>
  <c r="BF957" i="2"/>
  <c r="BF965" i="2"/>
  <c r="BF994" i="2"/>
  <c r="BF1056" i="2"/>
  <c r="BF1102" i="2"/>
  <c r="BF1128" i="2"/>
  <c r="BF1152" i="2"/>
  <c r="BF1173" i="2"/>
  <c r="BF1176" i="2"/>
  <c r="BF1237" i="2"/>
  <c r="BF1261" i="2"/>
  <c r="BF1310" i="2"/>
  <c r="BF1327" i="2"/>
  <c r="BF1339" i="2"/>
  <c r="BF1367" i="2"/>
  <c r="BF146" i="2"/>
  <c r="BF151" i="2"/>
  <c r="BF166" i="2"/>
  <c r="BF239" i="2"/>
  <c r="BF254" i="2"/>
  <c r="BF275" i="2"/>
  <c r="BF320" i="2"/>
  <c r="BF385" i="2"/>
  <c r="BF448" i="2"/>
  <c r="BF464" i="2"/>
  <c r="BF482" i="2"/>
  <c r="BF496" i="2"/>
  <c r="BF524" i="2"/>
  <c r="BF654" i="2"/>
  <c r="BF686" i="2"/>
  <c r="BF779" i="2"/>
  <c r="BF787" i="2"/>
  <c r="BF790" i="2"/>
  <c r="BF854" i="2"/>
  <c r="BF880" i="2"/>
  <c r="BF942" i="2"/>
  <c r="BF978" i="2"/>
  <c r="BF991" i="2"/>
  <c r="BF1023" i="2"/>
  <c r="BF1039" i="2"/>
  <c r="BF1050" i="2"/>
  <c r="BF1124" i="2"/>
  <c r="BF1190" i="2"/>
  <c r="BF1232" i="2"/>
  <c r="BF1273" i="2"/>
  <c r="BF1316" i="2"/>
  <c r="BF1388" i="2"/>
  <c r="BF1389" i="2"/>
  <c r="BF1390" i="2"/>
  <c r="BF1394" i="2"/>
  <c r="BF196" i="2"/>
  <c r="BF219" i="2"/>
  <c r="BF224" i="2"/>
  <c r="BF265" i="2"/>
  <c r="BF284" i="2"/>
  <c r="BF304" i="2"/>
  <c r="BF311" i="2"/>
  <c r="BF330" i="2"/>
  <c r="BF335" i="2"/>
  <c r="BF350" i="2"/>
  <c r="BF362" i="2"/>
  <c r="BF375" i="2"/>
  <c r="BF502" i="2"/>
  <c r="BF505" i="2"/>
  <c r="BF510" i="2"/>
  <c r="BF515" i="2"/>
  <c r="BF664" i="2"/>
  <c r="BF682" i="2"/>
  <c r="BF812" i="2"/>
  <c r="BF817" i="2"/>
  <c r="BF822" i="2"/>
  <c r="BF829" i="2"/>
  <c r="BF832" i="2"/>
  <c r="BF861" i="2"/>
  <c r="BF867" i="2"/>
  <c r="BF899" i="2"/>
  <c r="BF903" i="2"/>
  <c r="BF950" i="2"/>
  <c r="BF968" i="2"/>
  <c r="BF1028" i="2"/>
  <c r="BF1040" i="2"/>
  <c r="BF1047" i="2"/>
  <c r="BF1069" i="2"/>
  <c r="BF1072" i="2"/>
  <c r="BF1081" i="2"/>
  <c r="BF1094" i="2"/>
  <c r="BF1137" i="2"/>
  <c r="BF1142" i="2"/>
  <c r="BF1181" i="2"/>
  <c r="BF1241" i="2"/>
  <c r="BF1246" i="2"/>
  <c r="BF1247" i="2"/>
  <c r="BF1272" i="2"/>
  <c r="BF1297" i="2"/>
  <c r="BF1298" i="2"/>
  <c r="BF1318" i="2"/>
  <c r="BF1321" i="2"/>
  <c r="BF1351" i="2"/>
  <c r="BF1370" i="2"/>
  <c r="BF1371" i="2"/>
  <c r="BF1381" i="2"/>
  <c r="BF1385" i="2"/>
  <c r="BF156" i="2"/>
  <c r="BF170" i="2"/>
  <c r="BF438" i="2"/>
  <c r="BF453" i="2"/>
  <c r="BF588" i="2"/>
  <c r="BF609" i="2"/>
  <c r="BF634" i="2"/>
  <c r="BF639" i="2"/>
  <c r="BF704" i="2"/>
  <c r="BF708" i="2"/>
  <c r="BF758" i="2"/>
  <c r="BF775" i="2"/>
  <c r="BF799" i="2"/>
  <c r="BF802" i="2"/>
  <c r="BF855" i="2"/>
  <c r="BF935" i="2"/>
  <c r="BF1003" i="2"/>
  <c r="BF1016" i="2"/>
  <c r="BF1035" i="2"/>
  <c r="BF1041" i="2"/>
  <c r="BF1059" i="2"/>
  <c r="BF1080" i="2"/>
  <c r="BF1082" i="2"/>
  <c r="BF1087" i="2"/>
  <c r="BF1108" i="2"/>
  <c r="BF1111" i="2"/>
  <c r="BF1114" i="2"/>
  <c r="BF1132" i="2"/>
  <c r="BF1157" i="2"/>
  <c r="BF1226" i="2"/>
  <c r="BF1230" i="2"/>
  <c r="BF1239" i="2"/>
  <c r="BF1249" i="2"/>
  <c r="BF1276" i="2"/>
  <c r="BF1302" i="2"/>
  <c r="BF1309" i="2"/>
  <c r="BF1313" i="2"/>
  <c r="BF1343" i="2"/>
  <c r="BF1375" i="2"/>
  <c r="BF1377" i="2"/>
  <c r="BF1387" i="2"/>
  <c r="F33" i="3"/>
  <c r="AZ96" i="1"/>
  <c r="F37" i="3"/>
  <c r="BD96" i="1" s="1"/>
  <c r="F33" i="4"/>
  <c r="AZ97" i="1" s="1"/>
  <c r="F36" i="4"/>
  <c r="BC97" i="1" s="1"/>
  <c r="F36" i="5"/>
  <c r="BC98" i="1" s="1"/>
  <c r="F37" i="5"/>
  <c r="BD98" i="1"/>
  <c r="F37" i="6"/>
  <c r="BD99" i="1" s="1"/>
  <c r="F37" i="7"/>
  <c r="BD100" i="1" s="1"/>
  <c r="J33" i="7"/>
  <c r="AV100" i="1" s="1"/>
  <c r="F36" i="8"/>
  <c r="BC101" i="1" s="1"/>
  <c r="F35" i="8"/>
  <c r="BB101" i="1"/>
  <c r="F33" i="10"/>
  <c r="AZ103" i="1" s="1"/>
  <c r="F35" i="10"/>
  <c r="BB103" i="1"/>
  <c r="F37" i="2"/>
  <c r="BD95" i="1" s="1"/>
  <c r="J33" i="2"/>
  <c r="AV95" i="1" s="1"/>
  <c r="J33" i="3"/>
  <c r="AV96" i="1" s="1"/>
  <c r="F36" i="3"/>
  <c r="BC96" i="1"/>
  <c r="F37" i="4"/>
  <c r="BD97" i="1" s="1"/>
  <c r="J33" i="5"/>
  <c r="AV98" i="1" s="1"/>
  <c r="J33" i="6"/>
  <c r="AV99" i="1" s="1"/>
  <c r="F33" i="6"/>
  <c r="AZ99" i="1"/>
  <c r="F36" i="6"/>
  <c r="BC99" i="1" s="1"/>
  <c r="F33" i="8"/>
  <c r="AZ101" i="1"/>
  <c r="F37" i="8"/>
  <c r="BD101" i="1" s="1"/>
  <c r="F37" i="10"/>
  <c r="BD103" i="1"/>
  <c r="F33" i="2"/>
  <c r="AZ95" i="1" s="1"/>
  <c r="F36" i="2"/>
  <c r="BC95" i="1" s="1"/>
  <c r="F35" i="2"/>
  <c r="BB95" i="1" s="1"/>
  <c r="F35" i="3"/>
  <c r="BB96" i="1" s="1"/>
  <c r="J33" i="4"/>
  <c r="AV97" i="1" s="1"/>
  <c r="F35" i="4"/>
  <c r="BB97" i="1" s="1"/>
  <c r="F33" i="5"/>
  <c r="AZ98" i="1" s="1"/>
  <c r="F35" i="5"/>
  <c r="BB98" i="1"/>
  <c r="F35" i="6"/>
  <c r="BB99" i="1" s="1"/>
  <c r="F33" i="7"/>
  <c r="AZ100" i="1" s="1"/>
  <c r="F36" i="7"/>
  <c r="BC100" i="1" s="1"/>
  <c r="F35" i="7"/>
  <c r="BB100" i="1" s="1"/>
  <c r="J33" i="8"/>
  <c r="AV101" i="1" s="1"/>
  <c r="F35" i="9"/>
  <c r="BB102" i="1" s="1"/>
  <c r="F37" i="9"/>
  <c r="BD102" i="1" s="1"/>
  <c r="F36" i="9"/>
  <c r="BC102" i="1"/>
  <c r="F33" i="9"/>
  <c r="AZ102" i="1" s="1"/>
  <c r="J33" i="9"/>
  <c r="AV102" i="1" s="1"/>
  <c r="F36" i="10"/>
  <c r="BC103" i="1" s="1"/>
  <c r="J33" i="10"/>
  <c r="AV103" i="1"/>
  <c r="J273" i="5" l="1"/>
  <c r="J103" i="5" s="1"/>
  <c r="BK125" i="5"/>
  <c r="J125" i="5" s="1"/>
  <c r="J96" i="5" s="1"/>
  <c r="BK119" i="3"/>
  <c r="J119" i="3" s="1"/>
  <c r="J96" i="3" s="1"/>
  <c r="J120" i="3"/>
  <c r="J97" i="3" s="1"/>
  <c r="J184" i="8"/>
  <c r="J102" i="8" s="1"/>
  <c r="BK274" i="6"/>
  <c r="J274" i="6" s="1"/>
  <c r="J102" i="6" s="1"/>
  <c r="BK122" i="7"/>
  <c r="J122" i="7" s="1"/>
  <c r="J97" i="7" s="1"/>
  <c r="J274" i="5"/>
  <c r="J104" i="5" s="1"/>
  <c r="R780" i="2"/>
  <c r="T144" i="2"/>
  <c r="R119" i="9"/>
  <c r="T274" i="6"/>
  <c r="T125" i="6" s="1"/>
  <c r="R144" i="2"/>
  <c r="R143" i="2"/>
  <c r="R119" i="4"/>
  <c r="R123" i="8"/>
  <c r="P144" i="2"/>
  <c r="R119" i="10"/>
  <c r="BK780" i="2"/>
  <c r="J780" i="2" s="1"/>
  <c r="J106" i="2" s="1"/>
  <c r="R126" i="6"/>
  <c r="BK126" i="6"/>
  <c r="J126" i="6" s="1"/>
  <c r="J97" i="6" s="1"/>
  <c r="P183" i="8"/>
  <c r="P123" i="8" s="1"/>
  <c r="AU101" i="1" s="1"/>
  <c r="T119" i="9"/>
  <c r="R126" i="5"/>
  <c r="R125" i="5"/>
  <c r="T124" i="8"/>
  <c r="P274" i="6"/>
  <c r="P125" i="6" s="1"/>
  <c r="AU99" i="1" s="1"/>
  <c r="R122" i="7"/>
  <c r="R121" i="7" s="1"/>
  <c r="T119" i="4"/>
  <c r="T780" i="2"/>
  <c r="T119" i="10"/>
  <c r="T183" i="8"/>
  <c r="P780" i="2"/>
  <c r="P143" i="2"/>
  <c r="AU95" i="1" s="1"/>
  <c r="T119" i="3"/>
  <c r="R119" i="3"/>
  <c r="P126" i="5"/>
  <c r="P125" i="5"/>
  <c r="AU98" i="1" s="1"/>
  <c r="BK144" i="2"/>
  <c r="J144" i="2"/>
  <c r="J97" i="2"/>
  <c r="P119" i="10"/>
  <c r="AU103" i="1" s="1"/>
  <c r="P122" i="7"/>
  <c r="P121" i="7"/>
  <c r="AU100" i="1" s="1"/>
  <c r="P124" i="8"/>
  <c r="R274" i="6"/>
  <c r="AG103" i="1"/>
  <c r="BK1461" i="2"/>
  <c r="J1461" i="2"/>
  <c r="J121" i="2"/>
  <c r="J120" i="10"/>
  <c r="J97" i="10"/>
  <c r="J121" i="10"/>
  <c r="J98" i="10"/>
  <c r="J96" i="10"/>
  <c r="BK119" i="9"/>
  <c r="J119" i="9" s="1"/>
  <c r="J30" i="9" s="1"/>
  <c r="AG102" i="1" s="1"/>
  <c r="BK123" i="8"/>
  <c r="J123" i="8" s="1"/>
  <c r="J30" i="8" s="1"/>
  <c r="AG101" i="1" s="1"/>
  <c r="BK125" i="6"/>
  <c r="J125" i="6" s="1"/>
  <c r="J96" i="6" s="1"/>
  <c r="J126" i="5"/>
  <c r="J97" i="5"/>
  <c r="J120" i="4"/>
  <c r="J97" i="4"/>
  <c r="F34" i="5"/>
  <c r="BA98" i="1" s="1"/>
  <c r="F34" i="9"/>
  <c r="BA102" i="1" s="1"/>
  <c r="J34" i="9"/>
  <c r="AW102" i="1" s="1"/>
  <c r="AT102" i="1" s="1"/>
  <c r="J34" i="10"/>
  <c r="AW103" i="1"/>
  <c r="AT103" i="1"/>
  <c r="AN103" i="1" s="1"/>
  <c r="BC94" i="1"/>
  <c r="W35" i="1" s="1"/>
  <c r="J34" i="4"/>
  <c r="AW97" i="1" s="1"/>
  <c r="AT97" i="1" s="1"/>
  <c r="J34" i="6"/>
  <c r="AW99" i="1" s="1"/>
  <c r="AT99" i="1" s="1"/>
  <c r="F34" i="4"/>
  <c r="BA97" i="1" s="1"/>
  <c r="F34" i="6"/>
  <c r="BA99" i="1" s="1"/>
  <c r="J34" i="2"/>
  <c r="AW95" i="1" s="1"/>
  <c r="AT95" i="1" s="1"/>
  <c r="J34" i="3"/>
  <c r="AW96" i="1" s="1"/>
  <c r="AT96" i="1" s="1"/>
  <c r="F34" i="7"/>
  <c r="BA100" i="1" s="1"/>
  <c r="BD94" i="1"/>
  <c r="W36" i="1" s="1"/>
  <c r="BB94" i="1"/>
  <c r="W34" i="1" s="1"/>
  <c r="F34" i="10"/>
  <c r="BA103" i="1" s="1"/>
  <c r="F34" i="2"/>
  <c r="BA95" i="1" s="1"/>
  <c r="J30" i="4"/>
  <c r="AG97" i="1" s="1"/>
  <c r="J34" i="5"/>
  <c r="AW98" i="1" s="1"/>
  <c r="AT98" i="1" s="1"/>
  <c r="J34" i="8"/>
  <c r="AW101" i="1"/>
  <c r="AT101" i="1"/>
  <c r="F34" i="3"/>
  <c r="BA96" i="1" s="1"/>
  <c r="J34" i="7"/>
  <c r="AW100" i="1" s="1"/>
  <c r="AT100" i="1" s="1"/>
  <c r="F34" i="8"/>
  <c r="BA101" i="1"/>
  <c r="AZ94" i="1"/>
  <c r="J30" i="5" l="1"/>
  <c r="AG98" i="1" s="1"/>
  <c r="J30" i="3"/>
  <c r="AG96" i="1" s="1"/>
  <c r="BK121" i="7"/>
  <c r="J121" i="7" s="1"/>
  <c r="J30" i="7" s="1"/>
  <c r="AG100" i="1" s="1"/>
  <c r="AN100" i="1" s="1"/>
  <c r="R125" i="6"/>
  <c r="T143" i="2"/>
  <c r="T123" i="8"/>
  <c r="BK143" i="2"/>
  <c r="J143" i="2" s="1"/>
  <c r="J96" i="2" s="1"/>
  <c r="AN102" i="1"/>
  <c r="J96" i="9"/>
  <c r="J39" i="10"/>
  <c r="AN101" i="1"/>
  <c r="J96" i="8"/>
  <c r="J39" i="9"/>
  <c r="J39" i="8"/>
  <c r="AN98" i="1"/>
  <c r="AN97" i="1"/>
  <c r="AN96" i="1"/>
  <c r="J39" i="4"/>
  <c r="BA94" i="1"/>
  <c r="AW94" i="1" s="1"/>
  <c r="AK33" i="1" s="1"/>
  <c r="AU94" i="1"/>
  <c r="AX94" i="1"/>
  <c r="AV94" i="1"/>
  <c r="J30" i="6"/>
  <c r="AG99" i="1" s="1"/>
  <c r="AN99" i="1" s="1"/>
  <c r="AY94" i="1"/>
  <c r="J96" i="7" l="1"/>
  <c r="J39" i="5"/>
  <c r="J39" i="3"/>
  <c r="J39" i="7"/>
  <c r="J39" i="6"/>
  <c r="J30" i="2"/>
  <c r="AG95" i="1"/>
  <c r="AN95" i="1" s="1"/>
  <c r="AT94" i="1"/>
  <c r="W33" i="1"/>
  <c r="J39" i="2" l="1"/>
  <c r="AG94" i="1"/>
  <c r="AN94" i="1" l="1"/>
  <c r="AK26" i="1"/>
  <c r="AG106" i="1"/>
  <c r="CD106" i="1" s="1"/>
  <c r="AG107" i="1"/>
  <c r="CD107" i="1" s="1"/>
  <c r="AG109" i="1"/>
  <c r="AV109" i="1"/>
  <c r="BY109" i="1" s="1"/>
  <c r="AG108" i="1"/>
  <c r="CD109" i="1" l="1"/>
  <c r="CD108" i="1"/>
  <c r="AG105" i="1"/>
  <c r="AK27" i="1" s="1"/>
  <c r="AK29" i="1" s="1"/>
  <c r="AN109" i="1"/>
  <c r="AV107" i="1"/>
  <c r="BY107" i="1" s="1"/>
  <c r="AV108" i="1"/>
  <c r="BY108" i="1" s="1"/>
  <c r="AV106" i="1"/>
  <c r="BY106" i="1" s="1"/>
  <c r="AK32" i="1" l="1"/>
  <c r="AN108" i="1"/>
  <c r="AN106" i="1"/>
  <c r="AN107" i="1"/>
  <c r="AG111" i="1"/>
  <c r="W32" i="1"/>
  <c r="AK38" i="1" l="1"/>
  <c r="AN105" i="1"/>
  <c r="AN111" i="1" l="1"/>
</calcChain>
</file>

<file path=xl/sharedStrings.xml><?xml version="1.0" encoding="utf-8"?>
<sst xmlns="http://schemas.openxmlformats.org/spreadsheetml/2006/main" count="22858" uniqueCount="3057">
  <si>
    <t>Export Komplet</t>
  </si>
  <si>
    <t/>
  </si>
  <si>
    <t>2.0</t>
  </si>
  <si>
    <t>False</t>
  </si>
  <si>
    <t>{160ab10b-a1ab-4474-bb64-bdcf7daa46b8}</t>
  </si>
  <si>
    <t>&gt;&gt;  skryté stĺpce  &lt;&lt;</t>
  </si>
  <si>
    <t>0,001</t>
  </si>
  <si>
    <t>20</t>
  </si>
  <si>
    <t>v ---  nižšie sa nachádzajú doplnkové a pomocné údaje k zostavám  --- v</t>
  </si>
  <si>
    <t>Návod na vyplnenie</t>
  </si>
  <si>
    <t>Kód:</t>
  </si>
  <si>
    <t>01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</si>
  <si>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</si>
  <si>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</si>
  <si>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Bratislava KS IZS Tomášikova 28A - rekonštrukcia priestorov</t>
  </si>
  <si>
    <t>JKSO:</t>
  </si>
  <si>
    <t>KS:</t>
  </si>
  <si>
    <t>Miesto:</t>
  </si>
  <si>
    <t>Bratislava</t>
  </si>
  <si>
    <t>Dátum:</t>
  </si>
  <si>
    <t>14. 6. 2022</t>
  </si>
  <si>
    <t>Objednávateľ:</t>
  </si>
  <si>
    <t>IČO:</t>
  </si>
  <si>
    <t xml:space="preserve"> </t>
  </si>
  <si>
    <t>IČ DPH:</t>
  </si>
  <si>
    <t>Zhotoviteľ:</t>
  </si>
  <si>
    <t>Vyplň údaj</t>
  </si>
  <si>
    <t>Projektant:</t>
  </si>
  <si>
    <t>expo AIR s.r.o. Ing. arch. Milan Rožník</t>
  </si>
  <si>
    <t>True</t>
  </si>
  <si>
    <t>0,01</t>
  </si>
  <si>
    <t>Spracovateľ:</t>
  </si>
  <si>
    <t>Lacková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</si>
  <si>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</si>
  <si>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</si>
  <si>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</si>
  <si>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</si>
  <si>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</si>
  <si>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</si>
  <si>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</si>
  <si>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</si>
  <si>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</si>
  <si>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</si>
  <si>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</si>
  <si>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</si>
  <si>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</si>
  <si>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</si>
  <si>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</si>
  <si>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</si>
  <si>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</si>
  <si>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</si>
  <si>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</si>
  <si>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</si>
  <si>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</si>
  <si>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</si>
  <si>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</si>
  <si>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</si>
  <si>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</si>
  <si>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</si>
  <si>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</si>
  <si>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</si>
  <si>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</si>
  <si>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</si>
  <si>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</si>
  <si>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</si>
  <si>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</si>
  <si>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</si>
  <si>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</si>
  <si>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</si>
  <si>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</si>
  <si>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</si>
  <si>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</si>
  <si>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</si>
  <si>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</si>
  <si>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</si>
  <si>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</si>
  <si>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</si>
  <si>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</si>
  <si>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</si>
  <si>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</si>
  <si>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/</t>
  </si>
  <si>
    <t>1</t>
  </si>
  <si>
    <t xml:space="preserve"> E.1.1 Architektonické a stavebné riešenie,  E.1.2  Betónové konštrukcie</t>
  </si>
  <si>
    <t>STA</t>
  </si>
  <si>
    <t>{a29982ee-8dc9-49a1-8ab2-a1e36817d7b0}</t>
  </si>
  <si>
    <t>2</t>
  </si>
  <si>
    <t>E.1.4 Zdravotechnická inštalácia</t>
  </si>
  <si>
    <t>{e855757f-5c1c-4e7a-858c-1c2bde18534a}</t>
  </si>
  <si>
    <t>3</t>
  </si>
  <si>
    <t>E.1.5 Vykurovanie</t>
  </si>
  <si>
    <t>{59235760-5cfb-4476-bb17-b78aa086851f}</t>
  </si>
  <si>
    <t>4</t>
  </si>
  <si>
    <t>E.1.6 Vzduchotechnika</t>
  </si>
  <si>
    <t>{68f2d16b-6088-4e86-b4fb-bc65e800dc0d}</t>
  </si>
  <si>
    <t>5</t>
  </si>
  <si>
    <t>E.1.7 Elektroinštalácie</t>
  </si>
  <si>
    <t>{a1916d1b-5b29-4da1-bbc7-42558006c493}</t>
  </si>
  <si>
    <t>6</t>
  </si>
  <si>
    <t>E.1.8 Slaboprúdové rozvody, štruktúrované káblové rozvody</t>
  </si>
  <si>
    <t>{b5c1d646-a3f8-4578-b501-adbfa91a950b}</t>
  </si>
  <si>
    <t>7</t>
  </si>
  <si>
    <t>E.1.9 Bleskozvod a uzemnenie</t>
  </si>
  <si>
    <t>{25fa0864-28c5-4f2d-9dfb-3399ed878ff2}</t>
  </si>
  <si>
    <t>8</t>
  </si>
  <si>
    <t>Výťah</t>
  </si>
  <si>
    <t>{0c4ba5d0-8abe-47ed-9f0b-d5c9efe8b7e0}</t>
  </si>
  <si>
    <t>9</t>
  </si>
  <si>
    <t>Zabezpečenie proti pádu z výšky a do hĺbky</t>
  </si>
  <si>
    <t>{68751553-a9f7-4cc2-bd35-9e4858fd935c}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</si>
  <si>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</si>
  <si>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</si>
  <si>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</si>
  <si>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</si>
  <si>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</si>
  <si>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</si>
  <si>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</si>
  <si>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</si>
  <si>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</si>
  <si>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KRYCÍ LIST ROZPOČTU</t>
  </si>
  <si>
    <t>Objekt:</t>
  </si>
  <si>
    <t>1 -  E.1.1 Architektonické a stavebné riešenie,  E.1.2  Betónové konštrukcie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</si>
  <si>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</si>
  <si>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</si>
  <si>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</si>
  <si>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</si>
  <si>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</si>
  <si>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</si>
  <si>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</si>
  <si>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</si>
  <si>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</si>
  <si>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</si>
  <si>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5.2 - Komunikácie - bezbariérová rampa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</si>
  <si>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</si>
  <si>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</si>
  <si>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</si>
  <si>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</si>
  <si>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</si>
  <si>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712 - Izolácie striech</t>
  </si>
  <si>
    <t xml:space="preserve">    713 - Izolácie tepelné</t>
  </si>
  <si>
    <t xml:space="preserve">    714 - Akustické a protiotrasové opatrenie</t>
  </si>
  <si>
    <t xml:space="preserve">    725 - Zdravotechnika - doplnkové konštrukcie</t>
  </si>
  <si>
    <t xml:space="preserve">    762 - Konštrukcie tesárske</t>
  </si>
  <si>
    <t xml:space="preserve">    763 - Konštrukcie drevostavby</t>
  </si>
  <si>
    <t xml:space="preserve">    764 - Konštrukcie klampiarske</t>
  </si>
  <si>
    <t xml:space="preserve">    767 - Konštrukcie doplnkové kovové</t>
  </si>
  <si>
    <t xml:space="preserve">    771 - Podlahy z dlaždíc</t>
  </si>
  <si>
    <t xml:space="preserve">    766 - Konštrukcie stolárske</t>
  </si>
  <si>
    <t xml:space="preserve">    776 - Podlahy povlakové</t>
  </si>
  <si>
    <t xml:space="preserve">    781 - Dokončovacie práce a obklady</t>
  </si>
  <si>
    <t xml:space="preserve">    784 - Dokončovacie práce - maľby</t>
  </si>
  <si>
    <t>M - Práce a dodávky M</t>
  </si>
  <si>
    <t xml:space="preserve">    33-M - Montáže dopr.zariad.sklad.zar.a váh</t>
  </si>
  <si>
    <t>N00 - P o z n á m k a :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</si>
  <si>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</si>
  <si>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</si>
  <si>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</si>
  <si>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</si>
  <si>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</si>
  <si>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</si>
  <si>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</si>
  <si>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</si>
  <si>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</si>
  <si>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</si>
  <si>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</si>
  <si>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</si>
  <si>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</si>
  <si>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</si>
  <si>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</si>
  <si>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</si>
  <si>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</si>
  <si>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139711101</t>
  </si>
  <si>
    <t>Výkop v uzavretých priestoroch s naložením výkopu na dopravný prostriedok v hornine 1 až 4</t>
  </si>
  <si>
    <t>m3</t>
  </si>
  <si>
    <t>VV</t>
  </si>
  <si>
    <t>"odkopanie rampy" 2,6*8,2*(0+0,6)/2</t>
  </si>
  <si>
    <t>"výkop pre zákl.pásy do úrovne -0,500m"  0,7*1,7*0,75+0,8*8,2*(0,75+0,2)/2</t>
  </si>
  <si>
    <t>"pre pásy z betónu"  0,4*0,4*1,5+0,6*0,4*7,9</t>
  </si>
  <si>
    <t>Súčet</t>
  </si>
  <si>
    <t>175101202</t>
  </si>
  <si>
    <t>Obsyp objektov sypaninou z vhodných hornín 1 až 4 s prehodením sypaniny</t>
  </si>
  <si>
    <t xml:space="preserve">"spätný obsyp základových pásov" </t>
  </si>
  <si>
    <t>"odpočet DT"  - ((2,2+7,7)*0,75*0,15+7,6*(0,75+0,1)/2*0,25)</t>
  </si>
  <si>
    <t>167101100</t>
  </si>
  <si>
    <t>Nakladanie výkopku tr.1-4 ručne</t>
  </si>
  <si>
    <t>"výkopy" 12,541</t>
  </si>
  <si>
    <t>"obsypy" -2,088</t>
  </si>
  <si>
    <t>Prebytok výkopu</t>
  </si>
  <si>
    <t>162201102</t>
  </si>
  <si>
    <t>Vodorovné premiestnenie výkopku z horniny 1-4 nad 20-50m</t>
  </si>
  <si>
    <t>162501102</t>
  </si>
  <si>
    <t>Vodorovné premiestnenie výkopku  po spevnenej ceste z  horniny tr.1-4, do 100 m3 na vzdialenosť do 3000 m</t>
  </si>
  <si>
    <t>10</t>
  </si>
  <si>
    <t>162501105</t>
  </si>
  <si>
    <t>Vodorovné premiestnenie výkopku  po spevnenej ceste z  horniny tr.1-4, do 100 m3, príplatok k cene za každých ďalšich a začatých 1000 m</t>
  </si>
  <si>
    <t>12</t>
  </si>
  <si>
    <t>10,453*25</t>
  </si>
  <si>
    <t>171201201</t>
  </si>
  <si>
    <t>Uloženie sypaniny na skládky do 100 m3</t>
  </si>
  <si>
    <t>14</t>
  </si>
  <si>
    <t>171209002</t>
  </si>
  <si>
    <t>Poplatok za skladovanie - zemina a kamenivo (17 05) ostatné</t>
  </si>
  <si>
    <t>t</t>
  </si>
  <si>
    <t>16</t>
  </si>
  <si>
    <t>10,453*1,5</t>
  </si>
  <si>
    <t>Zakladanie</t>
  </si>
  <si>
    <t>271573001</t>
  </si>
  <si>
    <t>Násyp pod základové  konštrukcie so zhutnením zo štrkopiesku fr.0-32 mm</t>
  </si>
  <si>
    <t>18</t>
  </si>
  <si>
    <t>"podklad pod rampu  P1.2"  8,2*1,7*0,1</t>
  </si>
  <si>
    <t>"P1.5 zásyp schodiska"  1,235*1,02*0,3</t>
  </si>
  <si>
    <t>"P1.7" 1,83*1,83*0,56</t>
  </si>
  <si>
    <t>273321312</t>
  </si>
  <si>
    <t>Betón základových dosiek, železový (bez výstuže), tr.C 20/25</t>
  </si>
  <si>
    <t>"rampa" 2,6*8,2*0,12 * 1,1</t>
  </si>
  <si>
    <t>"P1.5 "  1,235*1,02*0,12*1,1</t>
  </si>
  <si>
    <t>"P1.7" 1,83*1,83*0,25*1,1</t>
  </si>
  <si>
    <t>11</t>
  </si>
  <si>
    <t>273362021</t>
  </si>
  <si>
    <t>Výstuž základových dosiek zo zvár. sietí KARI</t>
  </si>
  <si>
    <t>22</t>
  </si>
  <si>
    <t>"kari 8x8/150x150 mm P1.2"  (2,6*8,2)*0,0054 *1,2</t>
  </si>
  <si>
    <t>"kari 8x8/150x150 mm P1.5"  (1,25*1,1)*0,0054 *1,2</t>
  </si>
  <si>
    <t>"šachta P1.7  Q355 (kotvenie v odd.4) "  0,0276</t>
  </si>
  <si>
    <t>274271300</t>
  </si>
  <si>
    <t>Murivo základových pásov (m3) z bet. tvarnic 50x15x25 s betónovou výplňou C 16/20 hr. 150 mm</t>
  </si>
  <si>
    <t>24</t>
  </si>
  <si>
    <t>"základ pod rampu"  (2,2+7,7)*0,75*0,15 + 7,6*(0,75+0,1)/2*0,15</t>
  </si>
  <si>
    <t>13</t>
  </si>
  <si>
    <t>274361825</t>
  </si>
  <si>
    <t>Výstuž pre murivo základových pásov s betónovou výplňou z ocele 10505</t>
  </si>
  <si>
    <t>26</t>
  </si>
  <si>
    <t>1,598*0,05</t>
  </si>
  <si>
    <t>274313611</t>
  </si>
  <si>
    <t>Betón základových pásov, prostý tr.C 16/20</t>
  </si>
  <si>
    <t>28</t>
  </si>
  <si>
    <t>"zákl. pásy z betónu C16/20 - rampa"  0,4*0,4*1,5+0,6*0,4*7,9</t>
  </si>
  <si>
    <t>Zvislé a kompletné konštrukcie</t>
  </si>
  <si>
    <t>15</t>
  </si>
  <si>
    <t>310279841</t>
  </si>
  <si>
    <t>Zamurovanie otvoru s plochou do 4m2 v murive nadzákladného nepálenými tvárnicami hr. do 300mm</t>
  </si>
  <si>
    <t>30</t>
  </si>
  <si>
    <t>"1.NP" 0,25*0,5*1,8 + 0,3*0,25*1,8*4 + 0,3*0,25*3,9  + (0,85*2,02+0,4*0,4+1,2*1,8)*0,3 +3,09*1,8*0,25</t>
  </si>
  <si>
    <t>"1.NP ostenie 1.15" 0,15*0,3*2,25*2</t>
  </si>
  <si>
    <t>"2.NP" 0,25*0,5*1,8  + 0,3*0,25*1,8*2 +0,3*0,2*3,6+0,11*0,25*3,6</t>
  </si>
  <si>
    <t>"2.NP ostenie 1.15" 0,12*0,3*2,25*2</t>
  </si>
  <si>
    <t>Medzisúčet</t>
  </si>
  <si>
    <t>"domurovanie atiky"  1,6*0,25*0,12</t>
  </si>
  <si>
    <t>311272120</t>
  </si>
  <si>
    <t>Murivo nosné (m3) z tvárnic hr. 200 mm P4-500 hladkých, na MVC a maltu  (200x249x599)</t>
  </si>
  <si>
    <t>32</t>
  </si>
  <si>
    <t>"2.NP" ((0,5+5,5)*3,6-1,2*2,35)*0,2</t>
  </si>
  <si>
    <t>17</t>
  </si>
  <si>
    <t>317121151</t>
  </si>
  <si>
    <t>Montáž prekladu zo železobetónových prefabrikátov do pripravených rýh svetl. otvoru do 1050 mm</t>
  </si>
  <si>
    <t>ks</t>
  </si>
  <si>
    <t>34</t>
  </si>
  <si>
    <t>"1.NP a" 9</t>
  </si>
  <si>
    <t>"1.NP b" 22</t>
  </si>
  <si>
    <t>"2.NP a" 4</t>
  </si>
  <si>
    <t>"2.NP b" 11</t>
  </si>
  <si>
    <t>"3.NP a" 1</t>
  </si>
  <si>
    <t>"3.Np b" 2</t>
  </si>
  <si>
    <t>M</t>
  </si>
  <si>
    <t>5934063300</t>
  </si>
  <si>
    <t>Preklad keramický L=1000xB=115xH=71 mm</t>
  </si>
  <si>
    <t>36</t>
  </si>
  <si>
    <t>19</t>
  </si>
  <si>
    <t>5934063301</t>
  </si>
  <si>
    <t>Preklad keramický L=1250xB=115xH=71 mm</t>
  </si>
  <si>
    <t>38</t>
  </si>
  <si>
    <t>317121251</t>
  </si>
  <si>
    <t>Montáž prekladu zo železobetónových prefabrikátov do pripravených rýh svetl. otvoru 1050-1800 mm</t>
  </si>
  <si>
    <t>40</t>
  </si>
  <si>
    <t>"1.NP c "  3</t>
  </si>
  <si>
    <t>"1.NP d "  2</t>
  </si>
  <si>
    <t>"2.NP c" 7</t>
  </si>
  <si>
    <t>"3.NP g" 1</t>
  </si>
  <si>
    <t>21</t>
  </si>
  <si>
    <t>5934063302</t>
  </si>
  <si>
    <t>Preklad keramický L=1500xB=115xH=71 mm</t>
  </si>
  <si>
    <t>42</t>
  </si>
  <si>
    <t>5934063303</t>
  </si>
  <si>
    <t>Preklad keramický L=1750xB=115xH=71 mm</t>
  </si>
  <si>
    <t>44</t>
  </si>
  <si>
    <t>23</t>
  </si>
  <si>
    <t>5934063304</t>
  </si>
  <si>
    <t>Preklad keramický L=2000xB=115xH=71 mm</t>
  </si>
  <si>
    <t>46</t>
  </si>
  <si>
    <t>317941123</t>
  </si>
  <si>
    <t>Osadenie oceľových valcovaných nosníkov (na murive)  I, IE,U,UE,L č.14-22 alebo výšky do 220 mm</t>
  </si>
  <si>
    <t>48</t>
  </si>
  <si>
    <t>"1.NP e, h, i  IPE 160 mm"  (1,75*3*2+2*1,25*2+3*1,25*2)*0,0158*1,05</t>
  </si>
  <si>
    <t>"2.NP f IPE 160 mm"  1,75*3*0,0158*1,05</t>
  </si>
  <si>
    <t>25</t>
  </si>
  <si>
    <t>1338333500</t>
  </si>
  <si>
    <t>Tyče oceľové stredné prierezu IPE 160 mm oceľ ozn.11 373, podľa EN ISO S235JRG1</t>
  </si>
  <si>
    <t>50</t>
  </si>
  <si>
    <t>340239226</t>
  </si>
  <si>
    <t>Zamurovanie otvorov plochy nad 1 do 4 m2 tehlami hr. do 140 mm</t>
  </si>
  <si>
    <t>m2</t>
  </si>
  <si>
    <t>52</t>
  </si>
  <si>
    <t>"1.NP" 0,4*0,4+(0,9*6+0,7+0,6+1+0,2*2)*2,02 +1,2*2,15 + (1,8+0,17*7)*3,4+1,45*3,04</t>
  </si>
  <si>
    <t>"2.NP" (1,15+0,9+0,2*2)*2,02</t>
  </si>
  <si>
    <t>27</t>
  </si>
  <si>
    <t>340291112</t>
  </si>
  <si>
    <t>Dodatočné ukotvenie priečok montážnou polyuretanovou penou hr. priečky nad 100 mm</t>
  </si>
  <si>
    <t>m</t>
  </si>
  <si>
    <t>54</t>
  </si>
  <si>
    <t>"ukotvenie k stropu</t>
  </si>
  <si>
    <t>"1.NP" (0,8+0,25+1,15+0,25+1,2*2+1,88+0,35+0,95+1,1)</t>
  </si>
  <si>
    <t>"1.NP" (2,43+6+0,3+2,15+1,455+5,85+2,875+2,95+5,95+1,265+0,7)+12,67+1,235</t>
  </si>
  <si>
    <t>"1.NP" (0,5+0,2*2)</t>
  </si>
  <si>
    <t>"2.NP"  (0,8+0,3+0,7+0,25 + 0,5+1,14+1,4+0,4+0,2*2) +0,6</t>
  </si>
  <si>
    <t>"2.NP" (12,3+3,5+3+4,4+3,9+2,3+0,25*2)+(3,685+5,5+3)</t>
  </si>
  <si>
    <t>(4,5+1,1+0,4+0,3+4,2+6,5+0,2+3,85+4,5+10,7)</t>
  </si>
  <si>
    <t>"2.NP" (0,5*2+0,25*4+0,35+0,25)</t>
  </si>
  <si>
    <t>"3.NP" (0,7*3+0,5*6)</t>
  </si>
  <si>
    <t>340291122</t>
  </si>
  <si>
    <t>Dodatočné ukotvenie priečok k tehelným konštrukciam plochými nerezovými kotvami hr. priečky nad 100 mm</t>
  </si>
  <si>
    <t>56</t>
  </si>
  <si>
    <t>"1.NP" 26*3,4+18*2</t>
  </si>
  <si>
    <t>"2.NP" 2*3,35+5*3,9+8*2</t>
  </si>
  <si>
    <t>"3.NP" 2</t>
  </si>
  <si>
    <t>29</t>
  </si>
  <si>
    <t>340291132</t>
  </si>
  <si>
    <t>Dodatočné ukotvenie priečok k betonovým konštrukciam plochými nerezovými kotvami hr. priečky nad 100 mm</t>
  </si>
  <si>
    <t>58</t>
  </si>
  <si>
    <t>"1.NP" 9*3,04</t>
  </si>
  <si>
    <t>"2.NP" 22*3,6+5*3,35</t>
  </si>
  <si>
    <t>"3.NP" 6*3,3</t>
  </si>
  <si>
    <t>342242030</t>
  </si>
  <si>
    <t>Priečky z tehál pálených 80 mm, Profi P 8 brúsených, na tenkovrstvú maltu  (80x500x249)</t>
  </si>
  <si>
    <t>60</t>
  </si>
  <si>
    <t>"1.NP" (0,8+0,25+1,15+0,25+1,2*2+1,88+0,35+0,95+1,1)*3,4-0,6*0,6</t>
  </si>
  <si>
    <t>"2.NP"  (0,8+0,3+0,7+0,25+ 0,5+1,14+1,4+0,4+0,2*2)*3,9 +0,6*2,3</t>
  </si>
  <si>
    <t>31</t>
  </si>
  <si>
    <t>342242031</t>
  </si>
  <si>
    <t>Priečky z tehál pálených 115 mm Profi P 8 brúsených, na tenkovrstvú maltu  (115x500x249)</t>
  </si>
  <si>
    <t>62</t>
  </si>
  <si>
    <t>"1.NP" (2,43+6+0,3+2,15+1,455+5,85+2,875+2,95+5,95+1,265+0,7)*3,4+12,67*3,6+1,235*4-(0,8*0,8+0,9*2*2+1*2*4+0,6*0,6*2)</t>
  </si>
  <si>
    <t>"2.NP" (12,3+3,5+3+4,4+3,9+2,3+0,25*2)*3,9+(3,685+5,5+3)*3,6-(1,2*2,35+(1*2+0,9*4)*2)</t>
  </si>
  <si>
    <t>(4,5+1,1+0,4+0,3+4,2+6,5+0,2+3,85+4,5+10,7)*3,35-(0,8*0,8+0,6*0,6*6+1*2+0,9*2*3)</t>
  </si>
  <si>
    <t>342272121</t>
  </si>
  <si>
    <t>Priečky z tvárnic hr. 100 mm P2-500 PD, na MVC a lepidlo (100x249x599)</t>
  </si>
  <si>
    <t>64</t>
  </si>
  <si>
    <t>"1.NP" (0,5+0,2*2)*3,4</t>
  </si>
  <si>
    <t>"2.NP" (0,5*2+0,25*4+0,35+0,25)*3,9 +(0,2+0,4)*3,35</t>
  </si>
  <si>
    <t>"3.NP" (0,7*3+0,5*6)*3,3</t>
  </si>
  <si>
    <t>33</t>
  </si>
  <si>
    <t>342272122</t>
  </si>
  <si>
    <t>Priečky z tvárnic  hr. 150 mm P2-500 PD, na MVC a lepidlo (150x249x599)</t>
  </si>
  <si>
    <t>66</t>
  </si>
  <si>
    <t>"1.NP prímurovky" (2,3+0,9*2+2,3+0,9*2)*1,5</t>
  </si>
  <si>
    <t>"2.NP prímurovky" (2,75+2)*1,5</t>
  </si>
  <si>
    <t>346234211</t>
  </si>
  <si>
    <t>Vyplnenie otvorov v murive atiky montážnou penou, murivo hr. do 300 mm,  D 50 mm</t>
  </si>
  <si>
    <t>68</t>
  </si>
  <si>
    <t>"atika" 19*2</t>
  </si>
  <si>
    <t>Vodorovné konštrukcie</t>
  </si>
  <si>
    <t>35</t>
  </si>
  <si>
    <t>411321414</t>
  </si>
  <si>
    <t>Betón stropov doskových a trámových,  železový tr.C 25/30</t>
  </si>
  <si>
    <t>70</t>
  </si>
  <si>
    <t>"2.13" 1,83*1,935*0,25</t>
  </si>
  <si>
    <t>411351101</t>
  </si>
  <si>
    <t>Debnenie stropov doskových zhotovenie-dielce</t>
  </si>
  <si>
    <t>72</t>
  </si>
  <si>
    <t>"2.13" 1,83*1,935</t>
  </si>
  <si>
    <t>37</t>
  </si>
  <si>
    <t>411351102</t>
  </si>
  <si>
    <t>Debnenie stropov doskových odstránenie-dielce</t>
  </si>
  <si>
    <t>74</t>
  </si>
  <si>
    <t>411354175</t>
  </si>
  <si>
    <t>Podporná konštrukcia stropov výšky do 4 m pre zaťaženie do 20 kPa zhotovenie</t>
  </si>
  <si>
    <t>76</t>
  </si>
  <si>
    <t>39</t>
  </si>
  <si>
    <t>411354176</t>
  </si>
  <si>
    <t>Podporná konštrukcia stropov výšky do 4 m pre zaťaženie do 20 kPa odstránenie</t>
  </si>
  <si>
    <t>78</t>
  </si>
  <si>
    <t>411388531</t>
  </si>
  <si>
    <t>Zabetónov. otvoru s plochou 0, 25-1,00 m2, v stropoch zo železobetónu a tvárnicových a v klenbách (betón, debnenie)</t>
  </si>
  <si>
    <t>80</t>
  </si>
  <si>
    <t>"3.NP" (0,61*0,85+0,61*1,25)*0,25</t>
  </si>
  <si>
    <t>41</t>
  </si>
  <si>
    <t>411361821</t>
  </si>
  <si>
    <t>Výstuž stropov doskových, trámových, vložkových,konzolových alebo balkónových, 10505</t>
  </si>
  <si>
    <t>82</t>
  </si>
  <si>
    <t>"P2.2 R8, R12, Q355"  0,0321*1,05</t>
  </si>
  <si>
    <t>"3.NP Q355  " (0,0053+0,009)*1,05</t>
  </si>
  <si>
    <t>411387531</t>
  </si>
  <si>
    <t>Zabetónov. otvoru s plochou do 0, 25 m2, v stropoch zo železobetónu a tvárnicových a v klenbách</t>
  </si>
  <si>
    <t>84</t>
  </si>
  <si>
    <t>"2.NP"  8+7+1</t>
  </si>
  <si>
    <t>"3.NP" 7</t>
  </si>
  <si>
    <t>"strecha" 2</t>
  </si>
  <si>
    <t>43</t>
  </si>
  <si>
    <t>959941130r</t>
  </si>
  <si>
    <t>Chemická kotva tesnená chemickou ampulkou do betónu, ŽB, kameňa, s vyvŕtaním otvoru M16/100 mm</t>
  </si>
  <si>
    <t>86</t>
  </si>
  <si>
    <t>"kotvenie podlahy P1.7 m.č.1.16"  30</t>
  </si>
  <si>
    <t>"kotvy pre zabetónovanie otvorov 3.NP"  20+32</t>
  </si>
  <si>
    <t>1328530000</t>
  </si>
  <si>
    <t>Tyč oceľová rebierková pre výstuž do betónu D 12 mm ozn.10 505</t>
  </si>
  <si>
    <t>88</t>
  </si>
  <si>
    <t>30*0,4*0,00089  +(20+32)*0,25*0,00089</t>
  </si>
  <si>
    <t>45</t>
  </si>
  <si>
    <t>959941142</t>
  </si>
  <si>
    <t>Chemická kotva tesnená chemickou ampulkou do betónu, ŽB, kameňa, s vyvŕtaním otvoru M20/150 mm</t>
  </si>
  <si>
    <t>90</t>
  </si>
  <si>
    <t>"P2.2"  6</t>
  </si>
  <si>
    <t>309039020r</t>
  </si>
  <si>
    <t>Závitová tyč M16 1m  8.8 Zn</t>
  </si>
  <si>
    <t>92</t>
  </si>
  <si>
    <t>5.2</t>
  </si>
  <si>
    <t>Komunikácie - bezbariérová rampa</t>
  </si>
  <si>
    <t>47</t>
  </si>
  <si>
    <t>113106122</t>
  </si>
  <si>
    <t>Rozoberanie dlažby pre peších, z kamenných dlaždíc alebo dosiek,  -0,24000t</t>
  </si>
  <si>
    <t>94</t>
  </si>
  <si>
    <t>9,2*1,7*2</t>
  </si>
  <si>
    <t>961055111</t>
  </si>
  <si>
    <t>Búranie základov alebo vybúranie otvorov plochy nad 4 m2 v základoch železobetónových,  -2,40000t</t>
  </si>
  <si>
    <t>96</t>
  </si>
  <si>
    <t>"búranie schodov a základu"  (0,3*0,6+0,3*0,3*2)*1,7+(0,3*0,6+0,3*0,3*2)*2</t>
  </si>
  <si>
    <t>49</t>
  </si>
  <si>
    <t>132201101</t>
  </si>
  <si>
    <t>Výkop ryhy do šírky 600 mm v horn.3 do 100 m3</t>
  </si>
  <si>
    <t>98</t>
  </si>
  <si>
    <t>"zákl. pásy" 0,5*0,5*9,1*4</t>
  </si>
  <si>
    <t>"rozšírené výkopy"  0,7*0,3*9,1*4</t>
  </si>
  <si>
    <t>100</t>
  </si>
  <si>
    <t>51</t>
  </si>
  <si>
    <t>174101001</t>
  </si>
  <si>
    <t>Zásyp sypaninou so zhutnením jám, šachiet, rýh, zárezov alebo okolo objektov do 100 m3</t>
  </si>
  <si>
    <t>102</t>
  </si>
  <si>
    <t xml:space="preserve">"zásyp výkopovou zeminou"  </t>
  </si>
  <si>
    <t>"základ pod úrovňou terénu"  -0,2*0,3*9,1*4</t>
  </si>
  <si>
    <t>"podklad pod rampu"  1,3*0,3*7*2</t>
  </si>
  <si>
    <t>5834381200</t>
  </si>
  <si>
    <t>Kamenivo drvené hrubé  4- 8 mm</t>
  </si>
  <si>
    <t>104</t>
  </si>
  <si>
    <t>"podklad pod rampu"  1,3*0,3*7*2 *1,75</t>
  </si>
  <si>
    <t>53</t>
  </si>
  <si>
    <t>106</t>
  </si>
  <si>
    <t>274321511</t>
  </si>
  <si>
    <t>Betón základových pásov, železový (bez výstuže), tr.C 30/37</t>
  </si>
  <si>
    <t>108</t>
  </si>
  <si>
    <t>"pod úrovňou terénu"  0,2*0,3*9,1*4</t>
  </si>
  <si>
    <t>"nad terénom" 0,2*0,6/2*9,1*4</t>
  </si>
  <si>
    <t>55</t>
  </si>
  <si>
    <t>274351215</t>
  </si>
  <si>
    <t>Debnenie stien základových pásov, zhotovenie-dielce</t>
  </si>
  <si>
    <t>110</t>
  </si>
  <si>
    <t>"pod úrovňou terénu" 0,3*9,1*4*2</t>
  </si>
  <si>
    <t>"nad terénom" 0,6/2*9,1*4*2</t>
  </si>
  <si>
    <t>274351216</t>
  </si>
  <si>
    <t>Debnenie stien základových pásov, odstránenie-dielce</t>
  </si>
  <si>
    <t>112</t>
  </si>
  <si>
    <t>57</t>
  </si>
  <si>
    <t>274362021</t>
  </si>
  <si>
    <t>Výstuž základových pásov zo zvár. sietí KARI</t>
  </si>
  <si>
    <t>114</t>
  </si>
  <si>
    <t>"KARI 8x8/100x100 2x "  (0,8+1,3)/2*9,1*8*0,0079*1,2</t>
  </si>
  <si>
    <t>273321511</t>
  </si>
  <si>
    <t>Betón základových dosiek, železový (bez výstuže), tr.C 30/37</t>
  </si>
  <si>
    <t>116</t>
  </si>
  <si>
    <t>1,3*0,16*9,1*2</t>
  </si>
  <si>
    <t>59</t>
  </si>
  <si>
    <t>118</t>
  </si>
  <si>
    <t>"KARI 8x8/100x100 1x "  1,6*9*2*0,0079*1,2</t>
  </si>
  <si>
    <t>622466115.1</t>
  </si>
  <si>
    <t>Finálny náter - uzatvárací lak pre pohľadový bet. matný transparentný lak na betón pre uzavretie pórov, zabezpečenie bezprašnosti a umývateľnosti pohľadového betónu</t>
  </si>
  <si>
    <t>120</t>
  </si>
  <si>
    <t>"steny rampy"  (0+0,6)/2*2*9,1*2</t>
  </si>
  <si>
    <t>61</t>
  </si>
  <si>
    <t>411329101</t>
  </si>
  <si>
    <t>Spevnenie povrchu pochôdznej časti cementovým posypom na čerstvý betón + zdrsnenie povrchu striážou</t>
  </si>
  <si>
    <t>122</t>
  </si>
  <si>
    <t>1,7*9,1*2</t>
  </si>
  <si>
    <t>2458250100</t>
  </si>
  <si>
    <t>Spevňovací vsyp do CB dosky ARTCROM cem (alebo rovnocenný materiál)</t>
  </si>
  <si>
    <t>kg</t>
  </si>
  <si>
    <t>124</t>
  </si>
  <si>
    <t>"2,5kg/m2"  30,94*2,5</t>
  </si>
  <si>
    <t>Úpravy povrchov, podlahy, osadenie</t>
  </si>
  <si>
    <t>63</t>
  </si>
  <si>
    <t>611421122</t>
  </si>
  <si>
    <t>Vnútorná omietka vápenná alebo vápennocementová stropov, hladká</t>
  </si>
  <si>
    <t>126</t>
  </si>
  <si>
    <t>"2.13"  3,56</t>
  </si>
  <si>
    <t>611441241</t>
  </si>
  <si>
    <t>Oprava vnútorných hladkých sadrových omietok stropov železobetónových, rovných tvárnicových a klenieb, opravovanej plochy nad 5 do 10 %</t>
  </si>
  <si>
    <t>128</t>
  </si>
  <si>
    <t>"1.NP" 17,62+15,01+15,36+12,19+13,03+8,28+16,68+3,21+11,95</t>
  </si>
  <si>
    <t>"2.NP" 27,17+3,56+3,13</t>
  </si>
  <si>
    <t>"3.NP" 17,27+4,91+12,56+4,18</t>
  </si>
  <si>
    <t>65</t>
  </si>
  <si>
    <t>611461155</t>
  </si>
  <si>
    <t>Príprava podkladu, prednástrek - spojovací mostík pod omietky stropov, zvýš.priľnavosti náterom</t>
  </si>
  <si>
    <t>130</t>
  </si>
  <si>
    <t>"1.NP" 17,62+15,01+15,36+12,19+13,03+8,28+16,68+3,21+11,95+36,85+1,18</t>
  </si>
  <si>
    <t>611467561</t>
  </si>
  <si>
    <t>Vnútorná sadrová omietka stropov hr. 8 mm, strojné nanášanie</t>
  </si>
  <si>
    <t>132</t>
  </si>
  <si>
    <t>"2.NP" 27,17+3,13</t>
  </si>
  <si>
    <t>67</t>
  </si>
  <si>
    <t>612465116</t>
  </si>
  <si>
    <t>Príprava vnútorného podkladu stien, univerzálny penetračný základ</t>
  </si>
  <si>
    <t>134</t>
  </si>
  <si>
    <t>"jestvujúce murivo" 1750,944</t>
  </si>
  <si>
    <t>"tvárnice hr. 100 mm "  32,04</t>
  </si>
  <si>
    <t>"prímurovky hr.150mm "  19,425</t>
  </si>
  <si>
    <t>"priečky z tehál 80 mm" 55,033*2</t>
  </si>
  <si>
    <t>"priečky z tehál 115 mm" 403,831*2</t>
  </si>
  <si>
    <t>"zamurované otvory"   38,625 * 2+4,834/0,25</t>
  </si>
  <si>
    <t>612465122</t>
  </si>
  <si>
    <t>Vnútorná omietka stien, sadrová, strojné nanášanie,  hr. 15 mm</t>
  </si>
  <si>
    <t>136</t>
  </si>
  <si>
    <t>"1.03" (3,4+0,9+1,2+1,95+0,45+0,5)*3,4</t>
  </si>
  <si>
    <t>"1.04"(9,8*3+6+2+1,4+15+6,7*2)*3,4</t>
  </si>
  <si>
    <t>"1.06-1.14" (1,5+1,45*2+6+1+0,4+0,3+0,8+0,5+0,8*2+1,9)*3,4</t>
  </si>
  <si>
    <t>"1.16" (6*2+2,1+1,2)*3,4</t>
  </si>
  <si>
    <t>"1.21" (7+3,6+0,25*2+10)*3,4</t>
  </si>
  <si>
    <t>"1.24" (9,6*2+2,8*2)*3,4</t>
  </si>
  <si>
    <t>"1.26" (9,6*2+2,95*2)*3,4</t>
  </si>
  <si>
    <t>"1.29" (3,5+3,7+1,5)*3,4</t>
  </si>
  <si>
    <t>"1.30" (4+3,7+0,9)*3,4</t>
  </si>
  <si>
    <t>"1.36" (2,8*2+1,9+1,6)*3,4</t>
  </si>
  <si>
    <t>"1..38-1.47" (6,6*6+4,7*4+18,5*2)*3,4-18*1,8</t>
  </si>
  <si>
    <t>"1.48-1.50" (1,7+0,7+0,5*4+0,65+0,5*3+0,5+2,5+1,25+3+1,3+0,5)*3,8</t>
  </si>
  <si>
    <t>"2.01-2.04" (0,5*12+0,85)*3,95+4,8*3,95</t>
  </si>
  <si>
    <t>"2.10" 7,5*3,95+7*0,6</t>
  </si>
  <si>
    <t>"2.15" (3+0,6)*3,95</t>
  </si>
  <si>
    <t>"2.18" 7,5*3,95+6*0,6</t>
  </si>
  <si>
    <t>"2.19" (0,5*4*6+0,5*9+0,8+0,25+3)*3,95+(12+8,5)*0,6</t>
  </si>
  <si>
    <t>"2.21-2.24" (3,5+6,5*2+3+2,5+3)*3,9+5,55*1,7</t>
  </si>
  <si>
    <t>"2.25-2.27" (0,5*9+14,5+5,6+2,5+0,35*5)*3,95</t>
  </si>
  <si>
    <t>"3.01-3.04" (9,5*2+5,6+2,7+2,6*2+3,1*2+2,8*2+1,8*2)*3,3</t>
  </si>
  <si>
    <t>"3.05" (9,5*2+6*2)*3,3</t>
  </si>
  <si>
    <t xml:space="preserve">Medzisúčet  pôvodné steny </t>
  </si>
  <si>
    <t>Medzisúčet  nové steny</t>
  </si>
  <si>
    <t>69</t>
  </si>
  <si>
    <t>612481119</t>
  </si>
  <si>
    <t>Potiahnutie  stien sklotextílnou mriežkou s celoplošným prilepením</t>
  </si>
  <si>
    <t>138</t>
  </si>
  <si>
    <t>"styk nových a pôvodných konštrukcií" (168,6*2+143,11*2)*0,5</t>
  </si>
  <si>
    <t>"preklady"  (1*14+1,25*34+1,5*10+1,75*2+2*1)*0,5*1,1</t>
  </si>
  <si>
    <t>"1.33 sokel rampy" (1,32+2,7+3,5+6+2+0,4*2)*1,1</t>
  </si>
  <si>
    <t>"strop 1.33, 1.34"  36,85+1,18</t>
  </si>
  <si>
    <t>"steny 1.33" (3,8+0,4+1,7+0,4*2+7)*3,1+(4+0,4+1,75+2+2,5+2,75)*3,7</t>
  </si>
  <si>
    <t>622465306</t>
  </si>
  <si>
    <t>Príprava vonkajšieho podkladu stien kontaktný mostík</t>
  </si>
  <si>
    <t>140</t>
  </si>
  <si>
    <t>"1.33 sokel rampy" (1,32+2,7+3,5+6)*1,1</t>
  </si>
  <si>
    <t>71</t>
  </si>
  <si>
    <t>622465363</t>
  </si>
  <si>
    <t>Vonkajšia omietka stien tenkovrstvová, pastovitá, silikónová,  roztieraná, hr. 3 mm</t>
  </si>
  <si>
    <t>142</t>
  </si>
  <si>
    <t>"fasáda 160 mm"  849,003</t>
  </si>
  <si>
    <t>"ostenie"  18,333</t>
  </si>
  <si>
    <t>622465412</t>
  </si>
  <si>
    <t>Vonkajšia omietka stien mozaiková 2,5 mm</t>
  </si>
  <si>
    <t>144</t>
  </si>
  <si>
    <t>"sokel" (31,32*2+3,25+9,25+6,9+7,6+2,2+8,8+1,9)*0,75</t>
  </si>
  <si>
    <t>73</t>
  </si>
  <si>
    <t>625254629</t>
  </si>
  <si>
    <t>Kontaktný zatepľovací systém hr. 160 mm MW (minerálna vlna), skrutkovacie kotvy</t>
  </si>
  <si>
    <t>146</t>
  </si>
  <si>
    <t>"1.-2.NP" (1,89+31,32+9,25+3,25+31,32+6,91)*9+11,25*5,45+10,2*3,13</t>
  </si>
  <si>
    <t>"1.-2. NP bufetová hala" (11,94+12,54)*8,45</t>
  </si>
  <si>
    <t>"3.NP 7.2"  6,82*2*3,6+19,82*2*4,35</t>
  </si>
  <si>
    <t>"1.NP" -((13,46+2,4+11,5*2++18,05+5,925+6)*1,8+6,025*1,2+1,4*2,48)</t>
  </si>
  <si>
    <t>"2.NP" -((17,825+11,05)*1,8+(8,625+8,34+2,34+17,925+5,925+18)*3,52+6,15*1,2)</t>
  </si>
  <si>
    <t>"3.NP" -(1,35*1,82*2+1,5*1,5*2+6*1,2+0,9*2,5)</t>
  </si>
  <si>
    <t>Medzisúčet  otvory</t>
  </si>
  <si>
    <t>625254661</t>
  </si>
  <si>
    <t>Kontaktný zatepľovací systém ostenia hr. 30 mm MW (minerálna vlna)</t>
  </si>
  <si>
    <t>148</t>
  </si>
  <si>
    <t>"1.NP" (18*1,8+2*1,2+1,4+2*2,48)*0,16</t>
  </si>
  <si>
    <t>"2.NP" (4*1,8+12*3,52+2*1,2)*0,16</t>
  </si>
  <si>
    <t>"3.NP" (1,82*4+1,5*4+2*1,2+0,9+2*2,5)*0,16</t>
  </si>
  <si>
    <t>75</t>
  </si>
  <si>
    <t>625254956</t>
  </si>
  <si>
    <t>Kontaktný zatepľovací systém hr. 120 mm  pre sokel XPS, skrutkovacie kotvy</t>
  </si>
  <si>
    <t>150</t>
  </si>
  <si>
    <t>"sokel" (31,32*2+3,25+9,25+6,9+7,6+2,2+8,8+1,9)*0,9</t>
  </si>
  <si>
    <t>632440031</t>
  </si>
  <si>
    <t>Penetračný náter pred nanesením samonivelizačných poterov Baumit Grund (jednonásobný)</t>
  </si>
  <si>
    <t>152</t>
  </si>
  <si>
    <t>"P1.1" (31,56-14,8)+104,51+18,61+18,70+15,01+13,03+8,28+3,21+11,95+(57,63-7,8)+18,7</t>
  </si>
  <si>
    <t>"P1.2"  14,8+7,8</t>
  </si>
  <si>
    <t>"P1.3 schodisko" (3,1+1,8)*1,5+5,6*2+(3,1+1,8)*1,5+(3,1+1,8)*1,5*2+5,55*1,8+(1,7+1,2)*1,7+6*2</t>
  </si>
  <si>
    <t>"P1.4" 4,89+28,61+35,73+19,89+17,18+9,78+16,6+9,43+35,5+19,94+9,69+4,1+2,45+3,54</t>
  </si>
  <si>
    <t>"P1.6" 39,31</t>
  </si>
  <si>
    <t>"P1.7" 3,54</t>
  </si>
  <si>
    <t>"P1.8" 36,85</t>
  </si>
  <si>
    <t>"P1.9" 3,75</t>
  </si>
  <si>
    <t>"P2.1" 9,7+46,38+42,81+24,49+27,26+3,13+12,9+20,09+17,96+16,6</t>
  </si>
  <si>
    <t>"P2.2" 3,56</t>
  </si>
  <si>
    <t>"P2.3 zdvojená podlaha" 150,74+75,74+115,12+18,92+1,5*2,26</t>
  </si>
  <si>
    <t>"P2.4" 5,18+12,95+13,67+4,03</t>
  </si>
  <si>
    <t>77</t>
  </si>
  <si>
    <t>632451411</t>
  </si>
  <si>
    <t>Doplnenie cementového poteru s plochou jednotlivo (s dodaním hmôt) do 4 m2 a hr. do 10 mm</t>
  </si>
  <si>
    <t>154</t>
  </si>
  <si>
    <t xml:space="preserve">"vyrovnanie ppovrchu po vybúraní dlažby" </t>
  </si>
  <si>
    <t>"1.NP 6.5" 1,25*(1,2+0,6)</t>
  </si>
  <si>
    <t>"2.NP 6.5"  19,03+17,76+20,07+42+22,53+5,39+11,68+11,48+3,66+22,41+10,46+16,61+9,8+5,21+6,34+1,38*2+2,07+66,58+13,35+10,13</t>
  </si>
  <si>
    <t>"3.NP"  5,56</t>
  </si>
  <si>
    <t>632455604</t>
  </si>
  <si>
    <t>Cementový poter zo suchej poterovej zmesi  hr. 45-50 mm</t>
  </si>
  <si>
    <t>156</t>
  </si>
  <si>
    <t>79</t>
  </si>
  <si>
    <t>632455605</t>
  </si>
  <si>
    <t>Cementový poter zo suchej poterovej zmesi, triedy CT-C20-F5, hr. 50-55 mm</t>
  </si>
  <si>
    <t>158</t>
  </si>
  <si>
    <t>"P1.5" 1,02*1,235</t>
  </si>
  <si>
    <t>632455606</t>
  </si>
  <si>
    <t>Cementový poter zo suchej poterovej zmesi, triedy CT-C20-F5, hr. 55-60 mm</t>
  </si>
  <si>
    <t>160</t>
  </si>
  <si>
    <t>81</t>
  </si>
  <si>
    <t>631362401</t>
  </si>
  <si>
    <t>Výstuž mazanín z betónov (z kameniva) a z ľahkých betónov, zo zváraných sietí KARI, priemer drôtu 4/4 mm, veľkosť oka 100x100 mm</t>
  </si>
  <si>
    <t>162</t>
  </si>
  <si>
    <t>63240199R</t>
  </si>
  <si>
    <t>Príplatok za brúsenie povrchu poteru</t>
  </si>
  <si>
    <t>164</t>
  </si>
  <si>
    <t>83</t>
  </si>
  <si>
    <t>632477005</t>
  </si>
  <si>
    <t>Nivelačná stierka podlahová KNAUF hrúbky 3 mm</t>
  </si>
  <si>
    <t>166</t>
  </si>
  <si>
    <t>"P2.1" (9,7+46,38+42,81+24,49+27,26+3,13+12,9+20,09+17,96+16,6)*2</t>
  </si>
  <si>
    <t>631571010</t>
  </si>
  <si>
    <t>Násyp z kameniva ťaženého na plochých strechách vodorovný alebo v spáde, s utlačením  urovnaním povrchu</t>
  </si>
  <si>
    <t>168</t>
  </si>
  <si>
    <t>"St2.1" ((7,9+9,1+8+3,6)*0,5)*0,08</t>
  </si>
  <si>
    <t>"St3.2" ((18,4+4,7*2+3,8*2)*0,5)*0,08</t>
  </si>
  <si>
    <t>"St3.3" 413,72*0,05+6,26*0,6*0,08</t>
  </si>
  <si>
    <t>"St4.1" 108,05*0,05</t>
  </si>
  <si>
    <t>85</t>
  </si>
  <si>
    <t>631680010</t>
  </si>
  <si>
    <t>Násyp zo zeminy na plochých strechách vodorovný alebo v spáde, s utlačením a urovnaním povrchu</t>
  </si>
  <si>
    <t>170</t>
  </si>
  <si>
    <t>"St2.1" (52,15 - (7,9+9,1+8+3,6)*0,5)*0,08</t>
  </si>
  <si>
    <t>"St3.2" (67,84 - (18,4+4,7*2+3,8*2)*0,5)*0,08</t>
  </si>
  <si>
    <t>180405009</t>
  </si>
  <si>
    <t>Založenie vegetačných porastov na plochých strechách</t>
  </si>
  <si>
    <t>172</t>
  </si>
  <si>
    <t>"St2.1" 52,15 - (7,9+9,1+8+3,6)*0,5</t>
  </si>
  <si>
    <t>"St3.2" 67,84 - (18,4+4,7*2+3,8*2)*0,5</t>
  </si>
  <si>
    <t>87</t>
  </si>
  <si>
    <t>0057225099</t>
  </si>
  <si>
    <t>Rozchodníková sadenica  15 ks/m2</t>
  </si>
  <si>
    <t>174</t>
  </si>
  <si>
    <t>Ostatné konštrukcie a práce-búranie</t>
  </si>
  <si>
    <t>915714119R</t>
  </si>
  <si>
    <t>Značenie na vn. deliacich stenách a na nástupných a výstupných stupňoch nalepovacou páskou</t>
  </si>
  <si>
    <t>176</t>
  </si>
  <si>
    <t>"H2.01,02.03"  0,9*9*2</t>
  </si>
  <si>
    <t>"schody"  24*1,5</t>
  </si>
  <si>
    <t>89</t>
  </si>
  <si>
    <t>931981126</t>
  </si>
  <si>
    <t>Vložky do dilatačných škár zvislé, spolu s dodaním, z dosiek izolačných EPS PERIMETER hr. 100 mm</t>
  </si>
  <si>
    <t>178</t>
  </si>
  <si>
    <t>"základ pod rampu"  8,2*(0,85+0,4)/2</t>
  </si>
  <si>
    <t>941941031</t>
  </si>
  <si>
    <t>Montáž lešenia ľahkého pracovného radového s podlahami šírky od 0,80 do 1,00 m, výšky do 10 m</t>
  </si>
  <si>
    <t>180</t>
  </si>
  <si>
    <t>(3+32+10+12*2+4+32+8)*9+(7*2+19*2)*4</t>
  </si>
  <si>
    <t>91</t>
  </si>
  <si>
    <t>941941191</t>
  </si>
  <si>
    <t>Príplatok za prvý a každý ďalší i začatý mesiac použitia lešenia ľahkého pracovného radového s podlahami šírky od 0,80 do 1,00 m, výšky do 10 m</t>
  </si>
  <si>
    <t>182</t>
  </si>
  <si>
    <t>"demontáž fasády"  1225*1</t>
  </si>
  <si>
    <t>"nová fasáda"  1225*2</t>
  </si>
  <si>
    <t>941941831</t>
  </si>
  <si>
    <t>Demontáž lešenia ľahkého pracovného radového s podlahami šírky nad 0,80 do 1,00 m, výšky do 10 m</t>
  </si>
  <si>
    <t>184</t>
  </si>
  <si>
    <t>93</t>
  </si>
  <si>
    <t>941955001</t>
  </si>
  <si>
    <t>Lešenie ľahké pracovné pomocné, s výškou lešeňovej podlahy do 1,20 m</t>
  </si>
  <si>
    <t>186</t>
  </si>
  <si>
    <t>"1.NP" 5,03+6,41+89,5+54,46+2,4+0,96*2+3,1+7,17+7,45+11,88+4,51+4,06+3,88+3,5+11,95</t>
  </si>
  <si>
    <t>3,14+3,57+10,8+7,09+6,44+9,31+7,7+18,11+9,4+9,04+11,99+9,26+16,68+4,19+3,8</t>
  </si>
  <si>
    <t>9,68+5,19+9,14+19,71+18,62+13,26*3+15,71+9,7+4,11+2,59+3,76+23,51+31,45+26,5</t>
  </si>
  <si>
    <t>"2.NP" 19,03+17,76+20,07+42+22,53+5,39+11,68+11,48+14,78+15,3+3,66+22,41</t>
  </si>
  <si>
    <t>10,46+16,61+9,8+29,12+227,20+5,21+6,34+17,63+1,38*2+2,07+66,58+13,35+10,13</t>
  </si>
  <si>
    <t>"3.NP"  12,48+5,56+20,8+6,96+56,95</t>
  </si>
  <si>
    <t>952902110</t>
  </si>
  <si>
    <t>Čistenie budov zametaním v miestnostiach, chodbách, na schodišti a na povalách</t>
  </si>
  <si>
    <t>188</t>
  </si>
  <si>
    <t>95</t>
  </si>
  <si>
    <t>953942420R</t>
  </si>
  <si>
    <t>Výmena podlahového interiérového oceľového rámu s poklopom veľkosti do 600 x 800 mm</t>
  </si>
  <si>
    <t>190</t>
  </si>
  <si>
    <t>"1.NP"  7</t>
  </si>
  <si>
    <t>5534017290</t>
  </si>
  <si>
    <t>Poklop AL pochôdzny, vodotesný, 800x600 cm s osadzovacím rámom povrch 5x vinyl, 2x keramická dlažba  S/1.08</t>
  </si>
  <si>
    <t>192</t>
  </si>
  <si>
    <t>97</t>
  </si>
  <si>
    <t>960500022</t>
  </si>
  <si>
    <t>Vyčistenie staveniska - demontáž konštrukcií, vybúranie prívodov VZT, elektroinštalácie - 0,0010t</t>
  </si>
  <si>
    <t>hod</t>
  </si>
  <si>
    <t>194</t>
  </si>
  <si>
    <t>962031135</t>
  </si>
  <si>
    <t>Búranie priečok z tvárnic alebo priečkoviek hr. do150 mm,  -0,11500t</t>
  </si>
  <si>
    <t>196</t>
  </si>
  <si>
    <t>"1.NP" 1,95*3,39*2-1*2,1+0,25*3,39*2</t>
  </si>
  <si>
    <t>(7,6+2,2+4+1,5+2,9+1,2*2)*2,2-0,6*2*4+(1,25+2,25+2,2+1,1+9,7*2+2,55)*3,39-(0,6*2*3+0,8*2*3)</t>
  </si>
  <si>
    <t>(0,35+0,8+2,8*2+2,95+6,6+2,85*3+8,2+3,65*2)*3,39-0,9*2*2-0,8*2*5</t>
  </si>
  <si>
    <t>1,5*2,2*2-0,6*2*2+(2,2+0,4)*3,1+(0,5+0,25+6,5)*3,39-0,8*2*2+1,17*0,65*2</t>
  </si>
  <si>
    <t>"2.NP" (5,5+4,2*2+6,35+5,1+7,35)*3,95-(0,8*5+1,2)*2-1,1*0,9  +2,6*1,6*3</t>
  </si>
  <si>
    <t>(0,25*2+0,8+0,7+1,44+1,65+3+6,15+5,5+6,15+2,77+9,4)*3,95-(0,7+0,8*4+0,9+1)*2</t>
  </si>
  <si>
    <t>(0,25+0,85+0,3+0,5+0,25*2+0,35*2+0,25)*3,95+(2,85+5,5)*3,7-(0,8*2+1,2*0,9)</t>
  </si>
  <si>
    <t>(4,2+2,4)*3,95-0,8*2*2</t>
  </si>
  <si>
    <t>99</t>
  </si>
  <si>
    <t>962084131</t>
  </si>
  <si>
    <t>Búranie priečok doskových, sadrových,sadrokartónových hr.do 100 mm,  -0,10000t</t>
  </si>
  <si>
    <t>198</t>
  </si>
  <si>
    <t>"1.NP" (0,37+0,6+8,4)*2,9</t>
  </si>
  <si>
    <t>"3.NP (4.12)" (5,05+2,65)*1,12</t>
  </si>
  <si>
    <t>96401122R</t>
  </si>
  <si>
    <t>Vybúranie prekladov, nosníkov a vencov železobetónových monolitických  -2,40000t</t>
  </si>
  <si>
    <t>200</t>
  </si>
  <si>
    <t>"5.1" 1,75*0,3*0,3</t>
  </si>
  <si>
    <t>"5.15"1,75*0,3*0,3</t>
  </si>
  <si>
    <t>101</t>
  </si>
  <si>
    <t>965042141R</t>
  </si>
  <si>
    <t>Búranie nášľapných vrstiev podláh, mazanín, betón + tepelná izolácia,  plochy nad 4 m2  -1,8000t</t>
  </si>
  <si>
    <t>202</t>
  </si>
  <si>
    <t>"1.NP 6.1 hr.120mm"</t>
  </si>
  <si>
    <t>(6,41+89,5+54,46+2,4+0,96+3,1+0,96+7,17+7,45+11,88+4,51+4,06+3,88+3,5+11,95+3,14+3,57+10,8)*0,12</t>
  </si>
  <si>
    <t>(9,31+18,11+11,99+9,26+4,19+3,8+9,68+5,19+19,71+18,62+13,26+13,21+13,26+15,71+9,7+4,11+2,59+3,76+23,51+31,45+26,5)*0,12</t>
  </si>
  <si>
    <t>"6.6.  120+210mm"  (2,8*7,2+1,17*1,1)*0,21</t>
  </si>
  <si>
    <t>965042241</t>
  </si>
  <si>
    <t>Búranie podkladov pod dlažby, liatych dlažieb a mazanín, betón,  hr.nad 100 mm, plochy nad 4 m2 -2,20000t</t>
  </si>
  <si>
    <t>204</t>
  </si>
  <si>
    <t>"6.7" 1,25*1,5*0,4</t>
  </si>
  <si>
    <t>"6.10 vonk. schodiská" (1,3*0,23+1,7*0,25+1,4*0,67-0,5*0,4)*(2,6+1,9)</t>
  </si>
  <si>
    <t>"6.11"  4,4*1,5*0,25</t>
  </si>
  <si>
    <t>"6.17" 0,7*0,7*0,3*3</t>
  </si>
  <si>
    <t>"6.19" 0,7*0,35*19</t>
  </si>
  <si>
    <t>"6.20"  0,4*0,6*1,8</t>
  </si>
  <si>
    <t>103</t>
  </si>
  <si>
    <t>965081812</t>
  </si>
  <si>
    <t>Búranie dlažieb, z kamen., cement., terazzových, čadičových alebo keram. dĺžky , hr.nad 10 mm,  -0,06500t</t>
  </si>
  <si>
    <t>206</t>
  </si>
  <si>
    <t>968061125</t>
  </si>
  <si>
    <t>Vyvesenie dreveného dverného krídla do suti plochy do 2 m2, -0,02400t</t>
  </si>
  <si>
    <t>208</t>
  </si>
  <si>
    <t xml:space="preserve">"1.1 demontáž krídla"  </t>
  </si>
  <si>
    <t>"1.NP" 17+25+4+3</t>
  </si>
  <si>
    <t>"2.NP" 7+10</t>
  </si>
  <si>
    <t>"3.NP" 6</t>
  </si>
  <si>
    <t>105</t>
  </si>
  <si>
    <t>968062246</t>
  </si>
  <si>
    <t>Vybúranie drevených rámov okien jednoduchých plochy do 4 m2,  -0,02700t</t>
  </si>
  <si>
    <t>210</t>
  </si>
  <si>
    <t>"2.4"  1,1*0,9</t>
  </si>
  <si>
    <t>"2.5" (1,86+0,7+1,8+0,7+2,76)*3,07</t>
  </si>
  <si>
    <t>"2.6" 1,2*0,9</t>
  </si>
  <si>
    <t>968072455r</t>
  </si>
  <si>
    <t>Vybúranie kovových dverových zárubní   - 0,07600t</t>
  </si>
  <si>
    <t>212</t>
  </si>
  <si>
    <t xml:space="preserve">"1.NP 1.2+1.3"  (0,8*5+1+0,6*10+0,7+0,6*9+0,8*15+0,9*5+1+0,8*3)*2 </t>
  </si>
  <si>
    <t>"2.NP" (0,8*6+1,2+0,6*3+0,7+0,8*11)*2</t>
  </si>
  <si>
    <t>"3.NP" (1,5+0,8+0,7+0,6*2)*2</t>
  </si>
  <si>
    <t>107</t>
  </si>
  <si>
    <t>968082357</t>
  </si>
  <si>
    <t>Vybúranie plastových rámov okien dvojitých, plochy cez 4 m2,  -0,04400t</t>
  </si>
  <si>
    <t>214</t>
  </si>
  <si>
    <t>"1.NP" (13,713+2,4+1,2+1,035*2+9,88+18,05+5,925+6)*1,8+6,025*1,2</t>
  </si>
  <si>
    <t>"2.NP" (18,075+12,1)*1,8+(8,625+8,45+2,5+17,925+5,925+18)*3,52+6,15*1,2</t>
  </si>
  <si>
    <t>"3.NP" 1,35*1,82*2+1,5*1,5*2+6*1,2</t>
  </si>
  <si>
    <t>Medzisúčet  Nové otvory v obv. stenách</t>
  </si>
  <si>
    <t>"2.NP" (18+12,05)*1,8+(8,7+8,5+2,5+18+6+18)*2,1+6*1,2</t>
  </si>
  <si>
    <t>"3.NP" 1,35*0,5*2+1,5*1,5*2+6*1,2</t>
  </si>
  <si>
    <t>968082455r</t>
  </si>
  <si>
    <t>Vybúranie plastových a kovových dverí a dverových zárubní   - 0,08400t</t>
  </si>
  <si>
    <t>216</t>
  </si>
  <si>
    <t>"1.3,+1.4  1.NP"  0,8*2+1,3*2,48+1,8*2,1+1*2,1</t>
  </si>
  <si>
    <t>"3.NP"  0,8*2</t>
  </si>
  <si>
    <t>109</t>
  </si>
  <si>
    <t>971033331</t>
  </si>
  <si>
    <t>Vybúranie otvoru v murive tehl. plochy do 0, 09 m2 hr.do 150 mm,  -0,02600t</t>
  </si>
  <si>
    <t>218</t>
  </si>
  <si>
    <t>"1.NP" 40</t>
  </si>
  <si>
    <t>"2.NP"  24</t>
  </si>
  <si>
    <t>971033441</t>
  </si>
  <si>
    <t>Vybúranie otvoru v murive tehl. plochy do 0, 25 m2 hr.do 300 mm,  -0,14600t</t>
  </si>
  <si>
    <t>220</t>
  </si>
  <si>
    <t>111</t>
  </si>
  <si>
    <t>971033541</t>
  </si>
  <si>
    <t>Vybúranie otvorov v murive tehl. plochy do 1 m2 hr.do 300 mm,  -1,87500t</t>
  </si>
  <si>
    <t>222</t>
  </si>
  <si>
    <t>"1.NP 1.26" 0,75*1,05*2 *0,3</t>
  </si>
  <si>
    <t>"1.25" 0,55*0,55*2*0,3</t>
  </si>
  <si>
    <t>"1.29" 0,75*0,65*2*0,25</t>
  </si>
  <si>
    <t>"2.13"  (0,5*0,55)*0,3</t>
  </si>
  <si>
    <t>971033641</t>
  </si>
  <si>
    <t>Vybúranie otvorov v murive tehl. plochy do 4 m2 hr.do 300 mm,  -1,87500t</t>
  </si>
  <si>
    <t>224</t>
  </si>
  <si>
    <t>"1.NP" -((13,713+2,4+1,2+1,035*2+9,88+18,05+5,925+6)*1,8+6,025*1,2)</t>
  </si>
  <si>
    <t>"2.NP" -((18+12,05)*1,8+(8,7+8,5+2,5+18+6+18)*2,1+6*1,2)</t>
  </si>
  <si>
    <t>"3.NP" -(1,35*0,5*2+1,5*1,5*2+6*1,2)</t>
  </si>
  <si>
    <t>Medzisúčet jestvujúce otvory</t>
  </si>
  <si>
    <t>Súčet  m2</t>
  </si>
  <si>
    <t>"murivo 250 mm"  90,615*0,25</t>
  </si>
  <si>
    <t>113</t>
  </si>
  <si>
    <t>971038631</t>
  </si>
  <si>
    <t>Vybúranie otvorov v murive z tvárnic veľ. plochy do 4 m2 hr.do 150 mm,  -0,16500t</t>
  </si>
  <si>
    <t>226</t>
  </si>
  <si>
    <t>"1.NP" (1*2+0,9+0,8*2+0,9*2+1,3+1,4+0,8*2+1,15)*2,1+0,8*0,9</t>
  </si>
  <si>
    <t>"2.NP" (0,8+1,3+1,3)*2+0,6*0,3</t>
  </si>
  <si>
    <t>972054341</t>
  </si>
  <si>
    <t>Vybúranie otvoru v stropoch a klenbách železob. plochy do 0, 25 m2, hr.nad 120 mm,  -0,09000t</t>
  </si>
  <si>
    <t>228</t>
  </si>
  <si>
    <t xml:space="preserve">"2.NP"2 </t>
  </si>
  <si>
    <t>"3.NP" 1</t>
  </si>
  <si>
    <t>"strecha" 1</t>
  </si>
  <si>
    <t>115</t>
  </si>
  <si>
    <t>972054491</t>
  </si>
  <si>
    <t>Vybúranie otvoru v stropoch a klenbách železob. plochy do 1 m2, hr.nad 120 mm,  -2,40000t</t>
  </si>
  <si>
    <t>230</t>
  </si>
  <si>
    <t>"6.15" 0,4*1,535*0,25</t>
  </si>
  <si>
    <t>973031325</t>
  </si>
  <si>
    <t>Vysekanie kapsy z tehál plochy do 0, 10 m2, hl.do 300 mm,  -0,03100t</t>
  </si>
  <si>
    <t>232</t>
  </si>
  <si>
    <t xml:space="preserve">"pre nové preklady"  </t>
  </si>
  <si>
    <t>"1.NP"  56+6</t>
  </si>
  <si>
    <t>"2.NP"  12</t>
  </si>
  <si>
    <t>"3.NP" 5</t>
  </si>
  <si>
    <t>117</t>
  </si>
  <si>
    <t>974042554</t>
  </si>
  <si>
    <t>Vysekanie rýh v betónovej dlažbe do hĺbky 100mm a šírky do 150mm,  -0,03300t</t>
  </si>
  <si>
    <t>234</t>
  </si>
  <si>
    <t>"2.NP" 5,5+3,8+6,5+3,6+3+1,5+1,7*2+4,4+0,6+2,2+3,9+5,5*2+5,5+1,2+0,9</t>
  </si>
  <si>
    <t>1,1+0,4+5,5+6,5+5,5+4,5+11,1</t>
  </si>
  <si>
    <t>974042577</t>
  </si>
  <si>
    <t>Vysekanie rýh v betónovej dlažbe do hĺbky 200mm a šírky nad 300mm,  -0,17600t</t>
  </si>
  <si>
    <t>236</t>
  </si>
  <si>
    <t>"rozvody ZTI"  35</t>
  </si>
  <si>
    <t>119</t>
  </si>
  <si>
    <t>976075319</t>
  </si>
  <si>
    <t>Vybúranie oceľového potubia vzduchotechniky včítane konzol a montážnych závesov     -1,0000t</t>
  </si>
  <si>
    <t>238</t>
  </si>
  <si>
    <t>978013191</t>
  </si>
  <si>
    <t>Otlčenie omietok stien vnútorných vápenných alebo vápennocementových v rozsahu do 100 %,  -0,04600t</t>
  </si>
  <si>
    <t>240</t>
  </si>
  <si>
    <t>121</t>
  </si>
  <si>
    <t>978059531</t>
  </si>
  <si>
    <t>Odsekanie a odobratie stien z obkladačiek vnútorných nad 2 m2,  -0,06800t</t>
  </si>
  <si>
    <t>242</t>
  </si>
  <si>
    <t>osekanie obkladu zo stien, ktoré zostávajú :</t>
  </si>
  <si>
    <t xml:space="preserve">"1.03" (3,4+0,9+1,2+0,9+0,45+0,5)*2,2 </t>
  </si>
  <si>
    <t>"1.06-1.14" (1,5+1,45*2+6+1+0,4+0,3+0,8+0,5+0,8*2+1,9)*2,2</t>
  </si>
  <si>
    <t>"1.16" (6*2+2,1+0,4)*2,2</t>
  </si>
  <si>
    <t>"1.21" (2,25+0,25*2+1,2+2,5)*2,2</t>
  </si>
  <si>
    <t>"1.24" (3,25*2+0,8+1,1)*2,2</t>
  </si>
  <si>
    <t>"1.26" (6,2*2+2,95*2)*2,2</t>
  </si>
  <si>
    <t>"1.29" (0,4+1,5+0,5+1,8+3+0,5)*2,2</t>
  </si>
  <si>
    <t>"1.30" (3,2+2,1+1,5)*2,2</t>
  </si>
  <si>
    <t>"1.36" (2,8*2+1,9+1,2)*2,2</t>
  </si>
  <si>
    <t>"1.46-1.47" (0,6+3,6+1+0,6+2*2+3,6+1,5*3)*2,02</t>
  </si>
  <si>
    <t>"1.48-1.50" (1,7+0,7+0,5*4+0,65+0,5*3+0,5+2,5+1,25+3+1,3+0,5)*3,02</t>
  </si>
  <si>
    <t>"2.01-2.04" (0,5*12+0,85)*3,05+4,8*2,05</t>
  </si>
  <si>
    <t>"2.10" (1,5+0,35)*2,1</t>
  </si>
  <si>
    <t>"2.15" (3+0,6)*3,05</t>
  </si>
  <si>
    <t>"2.18" (4,8+0,25+0,15)*3,05</t>
  </si>
  <si>
    <t>"2.19" (0,5*4*6+0,5*9+0,8+0,25)*3,62</t>
  </si>
  <si>
    <t>"2.23-2.24" (2,85*2+1,95+1,1)*2,1</t>
  </si>
  <si>
    <t>"2.25-2.27" (0,5*9+14+0,35*3)*3,07+(0,35*2+2,4+4,2)*1,8</t>
  </si>
  <si>
    <t>"3.02"  (1,95*4+2,8*2+1,5*2)*2,1-(0,7+0,6*4)*2</t>
  </si>
  <si>
    <t>978059631</t>
  </si>
  <si>
    <t>Odsekanie a odobratie stien z obkladačiek vonkajších nad 2 m2,  -0,08900t</t>
  </si>
  <si>
    <t>244</t>
  </si>
  <si>
    <t>"7.2" 8,7*1+(1,7+31,1+9,3+3,2+31,1+6,8+7,7+1,8)*0,9</t>
  </si>
  <si>
    <t>"7.3" (12-1,2+12,1-1,1)*2,05</t>
  </si>
  <si>
    <t>123</t>
  </si>
  <si>
    <t>978065001</t>
  </si>
  <si>
    <t>Odstránenie kontaktného zateplenia vrátane povrchovej úpravy z polystyrénových dosiek hrúbky nad 30 -80 mm -0,01804 t</t>
  </si>
  <si>
    <t>246</t>
  </si>
  <si>
    <t>"7.1" (1,7+31,1+9,3+3,2+31,1+6,8)*8,7+11*5,2</t>
  </si>
  <si>
    <t>"3.NP 7.1"  6,6*2*3,6+19,6*2*4,3</t>
  </si>
  <si>
    <t>"7.1 bufetová hala" (12+12,1)*6,9</t>
  </si>
  <si>
    <t>"1.NP" -((13,713+2,4+1,2+12*2+18,05+5,925+6)*1,8+6,025*1,2)</t>
  </si>
  <si>
    <t>"3.NP" -(1,35*0,5*2+1,5*1,5*2+6*1,2+0,8*2)</t>
  </si>
  <si>
    <t>979081111</t>
  </si>
  <si>
    <t>Odvoz sutiny a vybúraných hmôt na skládku do 1 km</t>
  </si>
  <si>
    <t>248</t>
  </si>
  <si>
    <t>125</t>
  </si>
  <si>
    <t>979081121</t>
  </si>
  <si>
    <t>Odvoz sutiny a vybúraných hmôt na skládku za každý ďalší 1 km</t>
  </si>
  <si>
    <t>250</t>
  </si>
  <si>
    <t>979082111</t>
  </si>
  <si>
    <t>Vnútrostavenisková doprava sutiny a vybúraných hmôt do 10 m</t>
  </si>
  <si>
    <t>252</t>
  </si>
  <si>
    <t>127</t>
  </si>
  <si>
    <t>979082121</t>
  </si>
  <si>
    <t>Vnútrostavenisková doprava sutiny a vybúraných hmôt za každých ďalších 5 m</t>
  </si>
  <si>
    <t>254</t>
  </si>
  <si>
    <t>979089012.1</t>
  </si>
  <si>
    <t>Poplatok za skladovanie - betón, tehly, dlaždice (17 01 ), ostatné</t>
  </si>
  <si>
    <t>256</t>
  </si>
  <si>
    <t>Presun hmôt HSV</t>
  </si>
  <si>
    <t>129</t>
  </si>
  <si>
    <t>999281111</t>
  </si>
  <si>
    <t>Presun hmôt pre opravy a údržbu objektov vrátane vonkajších plášťov výšky do 25 m</t>
  </si>
  <si>
    <t>258</t>
  </si>
  <si>
    <t>PSV</t>
  </si>
  <si>
    <t>Práce a dodávky PSV</t>
  </si>
  <si>
    <t>711</t>
  </si>
  <si>
    <t>Izolácie proti vode a vlhkosti</t>
  </si>
  <si>
    <t>711121131</t>
  </si>
  <si>
    <t>Zhotovenie  izolácie proti zemnej vlhkosti vodorovná asfaltovým náterom</t>
  </si>
  <si>
    <t>260</t>
  </si>
  <si>
    <t>"rampa P1.2"  22,6*1,2</t>
  </si>
  <si>
    <t>"P1.1" 278,59</t>
  </si>
  <si>
    <t>131</t>
  </si>
  <si>
    <t>711122131</t>
  </si>
  <si>
    <t>Zhotovenie  izolácie proti zemnej vlhkosti zvislá asfaltovým náterom za tepla</t>
  </si>
  <si>
    <t>262</t>
  </si>
  <si>
    <t>"vonkajší sokel" (31,32*2+3,25+9,25+6,9+7,6+2,2+8,8+1,9)*1</t>
  </si>
  <si>
    <t>1116315000</t>
  </si>
  <si>
    <t>Lak asfaltový penetračný v sudoch</t>
  </si>
  <si>
    <t>264</t>
  </si>
  <si>
    <t>"vodorovná plocha"  309,25*0,0004</t>
  </si>
  <si>
    <t>"sokel" 102,54*0,0004</t>
  </si>
  <si>
    <t>133</t>
  </si>
  <si>
    <t>711141559</t>
  </si>
  <si>
    <t>Zhotovenie  izolácie proti zemnej vlhkosti a tlakovej vode vodorovná NAIP pritavením</t>
  </si>
  <si>
    <t>266</t>
  </si>
  <si>
    <t>"rampa P1.2"  22,6*1,2*1,05 *2</t>
  </si>
  <si>
    <t>"P1.7" 3,54*1,05*2</t>
  </si>
  <si>
    <t>"P1.1"  278,59*1,05</t>
  </si>
  <si>
    <t>711142559</t>
  </si>
  <si>
    <t>Zhotovenie  izolácie proti zemnej vlhkosti a tlakovej vode zvislá NAIP pritavením</t>
  </si>
  <si>
    <t>268</t>
  </si>
  <si>
    <t>"vonkajší sokel" (31,32*2+3,25+9,25+6,9+7,6+2,2+8,8+1,9)*1*1,05</t>
  </si>
  <si>
    <t>135</t>
  </si>
  <si>
    <t>6285271250</t>
  </si>
  <si>
    <t>Asfaltovaný pás pre spodné vrstvy hydroizolačných systémov, AL S 40 (parotesná zábrana a protiradónová izolácia)</t>
  </si>
  <si>
    <t>270</t>
  </si>
  <si>
    <t>"rampa P1.2"  22,6*1,2*1,05 *1,1</t>
  </si>
  <si>
    <t>"P1.7" 3,54*1,05*1,1</t>
  </si>
  <si>
    <t>6283229100</t>
  </si>
  <si>
    <t>Pás ťažký asfaltový s nosnou vložkou z polyesterovej rohože  S 40</t>
  </si>
  <si>
    <t>272</t>
  </si>
  <si>
    <t>"P1.1"  278,59*1,05*1,1</t>
  </si>
  <si>
    <t>"vonkajší sokel" (31,32*2+3,25+9,25+6,9+7,6+2,2+8,8+1,9)*1*1,05*1,1</t>
  </si>
  <si>
    <t>137</t>
  </si>
  <si>
    <t>711712019r</t>
  </si>
  <si>
    <t>Oprava poškodenej hydroizolácie podlahy po vybúraní povrchov - penetráciou a asfaltovým pásom</t>
  </si>
  <si>
    <t>274</t>
  </si>
  <si>
    <t>"predpoklad 20% povrchu po vybúraní"  ((27,564+32,03)/0,12+4,504/0,21)*0,2</t>
  </si>
  <si>
    <t>998711203</t>
  </si>
  <si>
    <t>Presun hmôt pre izoláciu proti vode v objektoch výšky nad 12 do 60 m</t>
  </si>
  <si>
    <t>%</t>
  </si>
  <si>
    <t>276</t>
  </si>
  <si>
    <t>712</t>
  </si>
  <si>
    <t>Izolácie striech</t>
  </si>
  <si>
    <t>139</t>
  </si>
  <si>
    <t>712300833</t>
  </si>
  <si>
    <t>Odstránenie povlakovej krytiny na strechách plochých 10° trojvrstvovej,  -0,01400t</t>
  </si>
  <si>
    <t>278</t>
  </si>
  <si>
    <t xml:space="preserve">"6.18"6*19 </t>
  </si>
  <si>
    <t>"6.21"  6*19</t>
  </si>
  <si>
    <t>"izolácia atiky" (6,6*2+19,6*2)*0,4+(18,25*2+9,25+8,2+12,4*2)*0,6+(6,25*2+19,6)*0,4</t>
  </si>
  <si>
    <t>712311101</t>
  </si>
  <si>
    <t>Zhotovenie povlakovej krytiny striech plochých do 10° za studena náterom penetračným</t>
  </si>
  <si>
    <t>280</t>
  </si>
  <si>
    <t>"St3.1   "  41,03</t>
  </si>
  <si>
    <t>"St3.2   "  67,84</t>
  </si>
  <si>
    <t>"St4.1  "  108,05</t>
  </si>
  <si>
    <t>"atika St3.2 "   (5,8+18,8*2+5,8)*1,3</t>
  </si>
  <si>
    <t>"atika St4.1  " (6*2+19*2)*1</t>
  </si>
  <si>
    <t>141</t>
  </si>
  <si>
    <t>1116315001</t>
  </si>
  <si>
    <t>282</t>
  </si>
  <si>
    <t>330,88*0,0004</t>
  </si>
  <si>
    <t>712341559</t>
  </si>
  <si>
    <t>Zhotovenie povlak. krytiny striech plochých do 10° pásmi pritav. NAIP na celej ploche</t>
  </si>
  <si>
    <t>284</t>
  </si>
  <si>
    <t>"St3.1   "  41,03*1,1</t>
  </si>
  <si>
    <t>"St3.2   "  67,84*1,1</t>
  </si>
  <si>
    <t>"St4.1  "  108,05*1,1</t>
  </si>
  <si>
    <t>"atika St3.2 "   (5,8+18,8*2+5,8)*1,3*1,1</t>
  </si>
  <si>
    <t>"atika St4.1  " (6*2+19*2)*1*1,1</t>
  </si>
  <si>
    <t>143</t>
  </si>
  <si>
    <t>6283213001</t>
  </si>
  <si>
    <t>Pás ťažký asfaltový vystužený sklenenou rohožou + AL s radónovou ochranou (napr. Bitalbit S40 alebo ekvivalent)</t>
  </si>
  <si>
    <t>286</t>
  </si>
  <si>
    <t>363,968*1,1</t>
  </si>
  <si>
    <t>712370010</t>
  </si>
  <si>
    <t>Zhotovenie povlakovej krytiny striech plochých do 10° PVC-P fóliou položenou voľne s naleptaním spoju</t>
  </si>
  <si>
    <t>288</t>
  </si>
  <si>
    <t>145</t>
  </si>
  <si>
    <t>2832990218</t>
  </si>
  <si>
    <t>Hydroizolačná fólia vystužená skleneným rúnom hr. 1,8 mm, š.2,05m (napr. Fatrafol 818 alebo ekvivalent)</t>
  </si>
  <si>
    <t>290</t>
  </si>
  <si>
    <t>712973241</t>
  </si>
  <si>
    <t>Výmena ochranného koša strešnej vpusti DN 125</t>
  </si>
  <si>
    <t>292</t>
  </si>
  <si>
    <t>147</t>
  </si>
  <si>
    <t>2832990499</t>
  </si>
  <si>
    <t>Plastový ochranný kôš pre zelené strechy 400x400mm, v. 120 mm</t>
  </si>
  <si>
    <t>294</t>
  </si>
  <si>
    <t>712973245</t>
  </si>
  <si>
    <t>Zhotovenie flekov v rohoch na povlakovej krytine z PVC-P fólie</t>
  </si>
  <si>
    <t>296</t>
  </si>
  <si>
    <t>149</t>
  </si>
  <si>
    <t>712370380</t>
  </si>
  <si>
    <t>Zhotovenie povlakovej krytiny striech plochých do 10° nopovou fóliou HDPE položenou voľne pre vegetačné strechy</t>
  </si>
  <si>
    <t>298</t>
  </si>
  <si>
    <t>"St2.1  "  52,15*1,1</t>
  </si>
  <si>
    <t>"St3.2  "  67,84*1,1</t>
  </si>
  <si>
    <t>"attika St2.1" (10,2+8,15+13+1,5*4+1,1*4)*0,15</t>
  </si>
  <si>
    <t>"atika St3.2 "   (5,8+18,8+5,8)*0,2*1,1</t>
  </si>
  <si>
    <t>6288000645</t>
  </si>
  <si>
    <t>Nopová fólia do zatrávnených striech (napr. DEKDREN T20 alebo ekvivalent) širky 2 m</t>
  </si>
  <si>
    <t>300</t>
  </si>
  <si>
    <t>"St2.1  "  52,15*1,15</t>
  </si>
  <si>
    <t>"St3.2  "  67,84*1,15</t>
  </si>
  <si>
    <t>"attika St2.1" (10,2+8,15+13+1,5*4+1,1*4)*0,15*1,15</t>
  </si>
  <si>
    <t>"atika St3.2 "   (5,8+18,8+5,8)*0,2*1,15</t>
  </si>
  <si>
    <t>151</t>
  </si>
  <si>
    <t>712990040</t>
  </si>
  <si>
    <t>Položenie geotextílie vodorovne alebo zvislo na strechy ploché do 10° - podkladná + ochranná</t>
  </si>
  <si>
    <t>302</t>
  </si>
  <si>
    <t>"St2.1  2x "  52,15*1,1*2</t>
  </si>
  <si>
    <t>"St3.1  2x "  41,03*1,1*2</t>
  </si>
  <si>
    <t xml:space="preserve">"St3.2  3x "  67,84*1,1*3 </t>
  </si>
  <si>
    <t>"St3.3  2x "  413,72*1,1*2</t>
  </si>
  <si>
    <t>"St4.1  2x "  108,05*1,1*2</t>
  </si>
  <si>
    <t>Medzisúčet  vodorovná plocha</t>
  </si>
  <si>
    <t>"atika St3.2 "   (5,8+18,8+5,8)*1,3*1,1*2</t>
  </si>
  <si>
    <t>"atika St3.3 "  (18+9,6+8,3+18)*1*1,1</t>
  </si>
  <si>
    <t>"atika St3.04  " (12*2*0,6+1,6*1+5*1,3)*1,1</t>
  </si>
  <si>
    <t>Medzisúčet atiky</t>
  </si>
  <si>
    <t>6936656025</t>
  </si>
  <si>
    <t>Geotextília tkaná z polypropylénu, š.5.2m x dĺ.100m, proti prerastaniu korienkov (napr. PK-TEX PP 25 alebo ekvivalent)</t>
  </si>
  <si>
    <t>304</t>
  </si>
  <si>
    <t>"St3.1  "  41,03*1,15</t>
  </si>
  <si>
    <t>"St3.3   "  413,72*1,15</t>
  </si>
  <si>
    <t>"St4.1   "  108,05*1,15</t>
  </si>
  <si>
    <t>153</t>
  </si>
  <si>
    <t>6936654500</t>
  </si>
  <si>
    <t>Separačná textília  300 g/m2, netkaná PP</t>
  </si>
  <si>
    <t>306</t>
  </si>
  <si>
    <t>"atika St3.2 "   (5,8+18,8+5,8)*1,3*1,15</t>
  </si>
  <si>
    <t>"atika St3.3 "  (18+9,6+8,3+18)*1*1,15</t>
  </si>
  <si>
    <t>"atika St3.4 hr. " (12*2*0,6+1,6*1+5*1,3)*1,15</t>
  </si>
  <si>
    <t>"atika St4.1  " (6*2+19*2)*1*1,15</t>
  </si>
  <si>
    <t>6936654510</t>
  </si>
  <si>
    <t>Filtračná textília  500 g/m2 100% PP</t>
  </si>
  <si>
    <t>308</t>
  </si>
  <si>
    <t>155</t>
  </si>
  <si>
    <t>998712203</t>
  </si>
  <si>
    <t>Presun hmôt pre izoláciu povlakovej krytiny v objektoch výšky nad 12 do 24 m</t>
  </si>
  <si>
    <t>310</t>
  </si>
  <si>
    <t>713</t>
  </si>
  <si>
    <t>Izolácie tepelné</t>
  </si>
  <si>
    <t>713000037</t>
  </si>
  <si>
    <t>Odstránenie tepelnej izolácie stien + stropov z vláknitých materiálov hr. nad 10 cm -0,0108t</t>
  </si>
  <si>
    <t>312</t>
  </si>
  <si>
    <t>"1.02" (3,25*2+1,65*2)*2,75-1*2,1  +1,95*3,25</t>
  </si>
  <si>
    <t>"1.22,1.23,1.25" (2,8*4+3*4+2,9*2+3*2)*2,75-(1,2*2+0,9*2*3+1*2)  +2,9*(3,3+2,8+3,3)</t>
  </si>
  <si>
    <t>"1.27.1.28" (3,65*2+6*2)*2,75 - 0,8*2 +3,65*6</t>
  </si>
  <si>
    <t>157</t>
  </si>
  <si>
    <t>713111125</t>
  </si>
  <si>
    <t>Montáž tepelnej izolácie stropov rovných minerálnou vlnou, spodkom prilepením</t>
  </si>
  <si>
    <t>314</t>
  </si>
  <si>
    <t>6313670540</t>
  </si>
  <si>
    <t>Kamenná vlna hrúbka 20 mm</t>
  </si>
  <si>
    <t>316</t>
  </si>
  <si>
    <t>159</t>
  </si>
  <si>
    <t>713120010</t>
  </si>
  <si>
    <t>Zakrývanie tepelnej izolácie podláh fóliou</t>
  </si>
  <si>
    <t>318</t>
  </si>
  <si>
    <t>"P1.1 " (31,56-14,8)+104,51+18,61+18,70+15,01+13,03+8,28+3,21+11,95+(57,63-7,8)+18,7</t>
  </si>
  <si>
    <t>"P1.2 "  14,8+7,8</t>
  </si>
  <si>
    <t>"P1.4 " 4,89+28,61+35,73+19,89+17,18+9,78+16,6+9,43+35,5+19,94+9,69+4,1+2,45+3,54</t>
  </si>
  <si>
    <t>"P1.5 " 1,235*1,02</t>
  </si>
  <si>
    <t>"P1.6 " 39,31</t>
  </si>
  <si>
    <t>"P1.7 " 3,54</t>
  </si>
  <si>
    <t>"P2.2 " 3,56</t>
  </si>
  <si>
    <t>566,19*0,05</t>
  </si>
  <si>
    <t>2832210100</t>
  </si>
  <si>
    <t>Separačná ochranná PE fólia</t>
  </si>
  <si>
    <t>320</t>
  </si>
  <si>
    <t>161</t>
  </si>
  <si>
    <t>713122111</t>
  </si>
  <si>
    <t>Montáž tepelnej izolácie podláh polystyrénom, kladeným voľne v jednej vrstve</t>
  </si>
  <si>
    <t>322</t>
  </si>
  <si>
    <t>"P1.1 60mm" (31,56-14,8)+104,51+18,61+18,70+15,01+13,03+8,28+3,21+11,95+(57,63-7,8)+18,7</t>
  </si>
  <si>
    <t>"P1.2 100mm"  14,8+7,8</t>
  </si>
  <si>
    <t>"P1.4 60mm" 4,89+28,61+35,73+19,89+17,18+9,78+16,6+9,43+35,5+19,94+9,69+4,1+2,45+3,54</t>
  </si>
  <si>
    <t>"P1.5 100mm" 1,235*1,02</t>
  </si>
  <si>
    <t>"P1.6 50mm" 39,31</t>
  </si>
  <si>
    <t>"P1.7 60mm" 3,54</t>
  </si>
  <si>
    <t>"P2.2 20 mm" 3,56</t>
  </si>
  <si>
    <t>2837640620</t>
  </si>
  <si>
    <t>Podlahový polystyrén EPS 150 S hr. 6 cm</t>
  </si>
  <si>
    <t>324</t>
  </si>
  <si>
    <t>499,46*0,02</t>
  </si>
  <si>
    <t>163</t>
  </si>
  <si>
    <t>2837640660</t>
  </si>
  <si>
    <t>Podlahový polystyrén EPS 150 S hr. 10 cm</t>
  </si>
  <si>
    <t>326</t>
  </si>
  <si>
    <t>23,86*0,02</t>
  </si>
  <si>
    <t>2837640610</t>
  </si>
  <si>
    <t>Podlahový polystyrén EPS 150 S hr. 5 cm</t>
  </si>
  <si>
    <t>328</t>
  </si>
  <si>
    <t>165</t>
  </si>
  <si>
    <t>2837640590</t>
  </si>
  <si>
    <t>Podlahový polystyrén EPS 150 S hr. 2 cm</t>
  </si>
  <si>
    <t>330</t>
  </si>
  <si>
    <t>713132132</t>
  </si>
  <si>
    <t>Montáž tepelnej izolácie stien, celoplošným prilepením</t>
  </si>
  <si>
    <t>332</t>
  </si>
  <si>
    <t>"atika z vn. strany St3.02 hr.120 mm" (5,8+18,8+5,8)*1,1</t>
  </si>
  <si>
    <t>"atika z vn. strany St3.03 hr. 120 mm"  (18+9,6+8,3+18)*0,7</t>
  </si>
  <si>
    <t>"atika z vn. strany St3.04 hr. 160 mm" 1,6*0,8+4,8*1,1</t>
  </si>
  <si>
    <t>"atika z vn. strany St3.04 hr. 120 mm" 12*2*0,6</t>
  </si>
  <si>
    <t>"atika z vn. strany St4,01 hr. 120 mm" (6*2+19*2)*0,85</t>
  </si>
  <si>
    <t>167</t>
  </si>
  <si>
    <t>2837653443</t>
  </si>
  <si>
    <t>EPS Roof 150S penový polystyrén hrúbka 120 mm</t>
  </si>
  <si>
    <t>334</t>
  </si>
  <si>
    <t>128,07*0,03</t>
  </si>
  <si>
    <t>2837653445</t>
  </si>
  <si>
    <t>EPS Roof 150S penový polystyrén hrúbka 160 mm</t>
  </si>
  <si>
    <t>336</t>
  </si>
  <si>
    <t>"atika z vn. strany St3.04 hr. 160 mm" (1,6*0,8+4,8*1,1)*1,03</t>
  </si>
  <si>
    <t>169</t>
  </si>
  <si>
    <t>713142160</t>
  </si>
  <si>
    <t>Montáž tepelnej izolácie striech plochých do 10° spádovými doskami z polystyrénu v jednej vrstve</t>
  </si>
  <si>
    <t>338</t>
  </si>
  <si>
    <t>"St3.1  "   41,03</t>
  </si>
  <si>
    <t>"St3.2  "   67,84</t>
  </si>
  <si>
    <t>"St4.1  " 108,05</t>
  </si>
  <si>
    <t>2837653502</t>
  </si>
  <si>
    <t>EPS spádová doska  spádový penový polystyrén 150S</t>
  </si>
  <si>
    <t>340</t>
  </si>
  <si>
    <t>"St3.1  "   41,03*(0,02+0,18)/2*1,05</t>
  </si>
  <si>
    <t>"St3.2  "   67,84*(0,02+0,18)/2*1,05</t>
  </si>
  <si>
    <t>"St4.1  " 108,05*(0,02+0,145)/2*1,05</t>
  </si>
  <si>
    <t>171</t>
  </si>
  <si>
    <t>713142250</t>
  </si>
  <si>
    <t>Montáž tepelnej izolácie striech plochých do 10° polystyrénom, dvojvrstvová kladenými voľne</t>
  </si>
  <si>
    <t>342</t>
  </si>
  <si>
    <t>"St3.3 "  413,72</t>
  </si>
  <si>
    <t>344</t>
  </si>
  <si>
    <t>"St3.1  "   41,03*2*1,02</t>
  </si>
  <si>
    <t>"St3.2  "   67,84*2*1,02</t>
  </si>
  <si>
    <t>173</t>
  </si>
  <si>
    <t>2837653423</t>
  </si>
  <si>
    <t>EPS Roof 100S penový polystyrén hrúbka 120 mm</t>
  </si>
  <si>
    <t>346</t>
  </si>
  <si>
    <t>"St4.1  " 108,05*2*1,02</t>
  </si>
  <si>
    <t>2837650060</t>
  </si>
  <si>
    <t>Extrudovaný polystyrén - XPS hrúbka 100mm</t>
  </si>
  <si>
    <t>348</t>
  </si>
  <si>
    <t>"St3.3 "  413,72*1,02</t>
  </si>
  <si>
    <t>175</t>
  </si>
  <si>
    <t>2837650050</t>
  </si>
  <si>
    <t>Extrudovaný polystyrén - XPS hrúbka  80mm</t>
  </si>
  <si>
    <t>350</t>
  </si>
  <si>
    <t>"St3.3 "  (413,72-6,26*0,6)*1,02</t>
  </si>
  <si>
    <t>713144030</t>
  </si>
  <si>
    <t>Montáž tepelnej izolácie na atiku polystyrénom prikotvením</t>
  </si>
  <si>
    <t>352</t>
  </si>
  <si>
    <t>"atika  St3.02" (6,25*2+19,5)*0,4</t>
  </si>
  <si>
    <t>"atika  St3.03"  (18,25*2+10+8,5)*0,4</t>
  </si>
  <si>
    <t>"atika  St3.04" 12,2*2*0,4</t>
  </si>
  <si>
    <t>"atika  St4.01" (6,8*2+19,8*2)*0,4</t>
  </si>
  <si>
    <t>177</t>
  </si>
  <si>
    <t>2837761560</t>
  </si>
  <si>
    <t>Izolačná doska  -  XPS</t>
  </si>
  <si>
    <t>354</t>
  </si>
  <si>
    <t>"atiky hr. 90-100mm" 65,84*(0,09+0,1)/2 * 1,02</t>
  </si>
  <si>
    <t>713149001</t>
  </si>
  <si>
    <t>Pripevnenie izolácie prikotvením na atike</t>
  </si>
  <si>
    <t>356</t>
  </si>
  <si>
    <t>"atika  10ks/m2" 66*10</t>
  </si>
  <si>
    <t>179</t>
  </si>
  <si>
    <t>2832990610</t>
  </si>
  <si>
    <t>Kotviaca technika - šrób do betónu</t>
  </si>
  <si>
    <t>358</t>
  </si>
  <si>
    <t>962086119r</t>
  </si>
  <si>
    <t>Búranie podkladu striech z plynosilikátu a siporexu hr. do 150mm,  -0,07500t</t>
  </si>
  <si>
    <t>360</t>
  </si>
  <si>
    <t>"6.18"  19*5,3</t>
  </si>
  <si>
    <t>181</t>
  </si>
  <si>
    <t>962086199r</t>
  </si>
  <si>
    <t>Búranie podkladu striech z drevenej spádovej konštrukcie   -0,01200t</t>
  </si>
  <si>
    <t>362</t>
  </si>
  <si>
    <t>"6.21"  19*6</t>
  </si>
  <si>
    <t>965041441</t>
  </si>
  <si>
    <t>Búranie podkladov striech škvarobetón hr.nad 100 mm, plochy nad 4 m2 -1,60000t</t>
  </si>
  <si>
    <t>364</t>
  </si>
  <si>
    <t>"6.18"  19*5,3*(0,08+0,25)/2</t>
  </si>
  <si>
    <t>183</t>
  </si>
  <si>
    <t>713000051</t>
  </si>
  <si>
    <t>Odstránenie nadstrešnej tepelnej izolácie striech plochých lepenej z polystyrénu hr. nad 10 cm -0,0109t</t>
  </si>
  <si>
    <t>366</t>
  </si>
  <si>
    <t>"6.18" 6*19</t>
  </si>
  <si>
    <t>998713203</t>
  </si>
  <si>
    <t>Presun hmôt pre izolácie tepelné v objektoch výšky nad 12 m do 24 m</t>
  </si>
  <si>
    <t>368</t>
  </si>
  <si>
    <t>714</t>
  </si>
  <si>
    <t>Akustické a protiotrasové opatrenie</t>
  </si>
  <si>
    <t>185</t>
  </si>
  <si>
    <t>714110130</t>
  </si>
  <si>
    <t>Montáž akustických minerálnych obkladov na stenu pomocou T profilu</t>
  </si>
  <si>
    <t>370</t>
  </si>
  <si>
    <t>"2.NP" (9,1*2+1,125*2)*2,95+(5,5*4)*3,27</t>
  </si>
  <si>
    <t>6315200010</t>
  </si>
  <si>
    <t>Zvukovopohltivý panel biely 1200x600mm, hr.50mm (napr. Modular Coral alebo ekvivalent)</t>
  </si>
  <si>
    <t>372</t>
  </si>
  <si>
    <t>132,268*1,03</t>
  </si>
  <si>
    <t>187</t>
  </si>
  <si>
    <t>998714203</t>
  </si>
  <si>
    <t>Presun hmôt pre izolácie akustické a protiotrasové opatrenia v objektoch výšky (hĺbky) nad 12 do 24m</t>
  </si>
  <si>
    <t>374</t>
  </si>
  <si>
    <t>725</t>
  </si>
  <si>
    <t>Zdravotechnika - doplnkové konštrukcie</t>
  </si>
  <si>
    <t>71529199R</t>
  </si>
  <si>
    <t>Vyspravenie a utesnenie prestupov cez stropnú konštrukciu v inštalačných  šachtách</t>
  </si>
  <si>
    <t>376</t>
  </si>
  <si>
    <t>189</t>
  </si>
  <si>
    <t>71529299R</t>
  </si>
  <si>
    <t>Protipožiarna upchávka, priechod stenou hr. 150 mm,  600x300 mm,    2.NP  č. m. 2.19</t>
  </si>
  <si>
    <t>378</t>
  </si>
  <si>
    <t>725291114</t>
  </si>
  <si>
    <t>Montáž doplnkov zariadení kúpeľní a záchodov, madlá</t>
  </si>
  <si>
    <t>380</t>
  </si>
  <si>
    <t>"S/1.06" 3</t>
  </si>
  <si>
    <t>"S/1.07" 3</t>
  </si>
  <si>
    <t>191</t>
  </si>
  <si>
    <t>551467721R</t>
  </si>
  <si>
    <t>Podperné madlo pre imobilných dĺžka 600 mm, nerez nástenné   pevné  S/1.06</t>
  </si>
  <si>
    <t>382</t>
  </si>
  <si>
    <t>551467722R</t>
  </si>
  <si>
    <t>Podperné madlo pre imobilných dĺžka 600 mm, nerez nástenné  sklopné  S/1.07</t>
  </si>
  <si>
    <t>384</t>
  </si>
  <si>
    <t>193</t>
  </si>
  <si>
    <t>725989.001</t>
  </si>
  <si>
    <t>Montáž revízných dvierok do inštalačného jadra</t>
  </si>
  <si>
    <t>386</t>
  </si>
  <si>
    <t>3+7+1+3</t>
  </si>
  <si>
    <t>590306817R</t>
  </si>
  <si>
    <t>Revízne dvierka AL + sádrokartón,  600x600mm,  click systém  S/1.09</t>
  </si>
  <si>
    <t>388</t>
  </si>
  <si>
    <t>195</t>
  </si>
  <si>
    <t>590306818R</t>
  </si>
  <si>
    <t>Revízne dvierka  akustické,  AL+SDK,  600x600mm  S/1.09</t>
  </si>
  <si>
    <t>390</t>
  </si>
  <si>
    <t>590306819R</t>
  </si>
  <si>
    <t>Revízne dvierka AL 600x600mm pod obklad click systém  S/1.10</t>
  </si>
  <si>
    <t>392</t>
  </si>
  <si>
    <t>197</t>
  </si>
  <si>
    <t>590306820R</t>
  </si>
  <si>
    <t>Revízne dvierka AL 400x600mm pod obklad click systém  S/1.10</t>
  </si>
  <si>
    <t>394</t>
  </si>
  <si>
    <t>998725203</t>
  </si>
  <si>
    <t>Presun hmôt pre zariaďovacie predmety v objektoch výšky nad 12 do 24 m</t>
  </si>
  <si>
    <t>396</t>
  </si>
  <si>
    <t>762</t>
  </si>
  <si>
    <t>Konštrukcie tesárske</t>
  </si>
  <si>
    <t>199</t>
  </si>
  <si>
    <t>762421306</t>
  </si>
  <si>
    <t>Obloženie stropov alebo strešných podhľadov z dosiek OSB skrutkovaných na zraz hr. dosky 25 mm</t>
  </si>
  <si>
    <t>398</t>
  </si>
  <si>
    <t>76242150R</t>
  </si>
  <si>
    <t>Montáž obloženia stropov, závesná oceľová podkonštrukcia</t>
  </si>
  <si>
    <t>400</t>
  </si>
  <si>
    <t>201</t>
  </si>
  <si>
    <t>998762203</t>
  </si>
  <si>
    <t>Presun hmôt pre konštrukcie tesárske v objektoch výšky od 12 do 24 m</t>
  </si>
  <si>
    <t>402</t>
  </si>
  <si>
    <t>763</t>
  </si>
  <si>
    <t>Konštrukcie drevostavby</t>
  </si>
  <si>
    <t>763116501</t>
  </si>
  <si>
    <t>Priečka SDK hr. 155 mm dvojito opláštená doskami RF 12.5 mm s tep. Izoláciou, dvojitá podkonštrukcia 2xCW 50</t>
  </si>
  <si>
    <t>404</t>
  </si>
  <si>
    <t>"2.NP" (9,1+1+5,5)*3,87+5,5*3,62+ 2,8*0,67+5,5*0,42</t>
  </si>
  <si>
    <t>203</t>
  </si>
  <si>
    <t>763120019</t>
  </si>
  <si>
    <t>Sadrokartónová predstena ne konštrukciu z CW profilov hr. 75 mm, opláštenie, doska 2xRBI 12,5 mm</t>
  </si>
  <si>
    <t>406</t>
  </si>
  <si>
    <t>"S2.2 1. NP"  (0,9+0,1)*1,3*2</t>
  </si>
  <si>
    <t>763135085</t>
  </si>
  <si>
    <t>Kazetový podhľad  600 x 600 mm, hrana A, konštrukcia viditeľná, doska biela</t>
  </si>
  <si>
    <t>408</t>
  </si>
  <si>
    <t>"1.NP" 31,56+104,51+18,61+18,7+39,31+4,89+3,54+28,61+35,73+19,89+17,18+9,78+16,6+9,43+35,5+19,94+57,63+9,69+4,1+2,45+3,54+18,7</t>
  </si>
  <si>
    <t>"zmena výšky podhľadov" (1,8+1,6+1,1+2,15+0,7+6,025+2,85*2)*0,32+5,5*0,4</t>
  </si>
  <si>
    <t>"2.NP" 5,18+46,38+42,81+24,49+27,26+12,95+13,67+4,03+18,92+12,9+20,09+17,96+16,6</t>
  </si>
  <si>
    <t>"zmena výšky podhľadov" (5,1*2+5,5*2)*0,27+(1*2+7,3)*0,55</t>
  </si>
  <si>
    <t>"3.NP"  17,27+4,91+12,56+4,18+6,96+56,36</t>
  </si>
  <si>
    <t>205</t>
  </si>
  <si>
    <t>763138280r</t>
  </si>
  <si>
    <t>Akustický kazetový podhľad 600/600 mm, polozapustený,  hr.60 mm</t>
  </si>
  <si>
    <t>410</t>
  </si>
  <si>
    <t>"2.NP" 150,74+75,74+115,12</t>
  </si>
  <si>
    <t>763147113</t>
  </si>
  <si>
    <t>Obklad steny sadrokartónom, hr.konštrukcie 50 mm, doska RBI 12,5 mm</t>
  </si>
  <si>
    <t>412</t>
  </si>
  <si>
    <t>"1.NP  S1.6 " (0,25+0,875+0,44+0,25)*1,8</t>
  </si>
  <si>
    <t>"2.NP  S1.6 " (0,25+0,76+0,59+0,25)*1,8</t>
  </si>
  <si>
    <t>207</t>
  </si>
  <si>
    <t>763750210</t>
  </si>
  <si>
    <t>Montáž drevoplastových kompozitných podláh na terasy, balkóny, móla</t>
  </si>
  <si>
    <t>414</t>
  </si>
  <si>
    <t>"St3.1"  41,03</t>
  </si>
  <si>
    <t>5624920024</t>
  </si>
  <si>
    <t>Doska drevoplast     rozmer  150*25*4000mm - alebo ekvivalent</t>
  </si>
  <si>
    <t>416</t>
  </si>
  <si>
    <t>209</t>
  </si>
  <si>
    <t>5628460700</t>
  </si>
  <si>
    <t>Terč rektifikačný H 155-190</t>
  </si>
  <si>
    <t>418</t>
  </si>
  <si>
    <t>3464101304</t>
  </si>
  <si>
    <t>Nosná konštrukcia terasy, rošt z AL profilov 40x60 mm, rozmer 11,0x3,84 m  Z/3.04</t>
  </si>
  <si>
    <t>420</t>
  </si>
  <si>
    <t>211</t>
  </si>
  <si>
    <t>998763202</t>
  </si>
  <si>
    <t>Presun hmôt pre drevostavby v objektoch výšky nad 12 do 24 m</t>
  </si>
  <si>
    <t>422</t>
  </si>
  <si>
    <t>764</t>
  </si>
  <si>
    <t>Konštrukcie klampiarske</t>
  </si>
  <si>
    <t>764410440</t>
  </si>
  <si>
    <t>Oplechovanie parapetov z pozinkovaného farbeného PZf plechu, vrátane rohov r.š. 190 mm  K/1.01</t>
  </si>
  <si>
    <t>424</t>
  </si>
  <si>
    <t>"K1.01" 2*1,35+2*1,5+2,4+5,93+2*6+6,03+6,15+3*11,5+13,47+17,83+18,05</t>
  </si>
  <si>
    <t>213</t>
  </si>
  <si>
    <t>764346211</t>
  </si>
  <si>
    <t>Montáž lemovania balkónových dosiek systémovým balkónovým profilom  K/1.02</t>
  </si>
  <si>
    <t>426</t>
  </si>
  <si>
    <t xml:space="preserve">"K/1.02" 13,47+4,25 </t>
  </si>
  <si>
    <t>5538310701</t>
  </si>
  <si>
    <t>Balkónový profil AL s okapničkou a ukončovacou hranou</t>
  </si>
  <si>
    <t>428</t>
  </si>
  <si>
    <t>215</t>
  </si>
  <si>
    <t>764333910</t>
  </si>
  <si>
    <t>Lemovanie z poplastovaného plechu hr. 0,60 mm, múrov r.š. 70 mm  K/2.01</t>
  </si>
  <si>
    <t>430</t>
  </si>
  <si>
    <t>"k/2.01"  10,67</t>
  </si>
  <si>
    <t>764410430</t>
  </si>
  <si>
    <t>Oplechovanie prahov z pozinkovaného farbeného PZf plechu, vrátane rohov r.š. 170 mm  K/3.01</t>
  </si>
  <si>
    <t>432</t>
  </si>
  <si>
    <t>217</t>
  </si>
  <si>
    <t>764333430</t>
  </si>
  <si>
    <t>Lemovanie z pozinkovaného poplast. plechu, atiky v na plochých strechách r.š. 300 mm  K/3.02</t>
  </si>
  <si>
    <t>434</t>
  </si>
  <si>
    <t>764329420</t>
  </si>
  <si>
    <t>Lemovanie z pozinkovaného poplast. plechu rohov L profilom r.š. 100 mm - vnútorný roh  K/3.03</t>
  </si>
  <si>
    <t>436</t>
  </si>
  <si>
    <t>219</t>
  </si>
  <si>
    <t>764329425</t>
  </si>
  <si>
    <t>Lemovanie z pozinkovaného poplast. plechu rohov L profilom r.š. 100 mm - vonkajší roh  K/3.04</t>
  </si>
  <si>
    <t>438</t>
  </si>
  <si>
    <t>764329430</t>
  </si>
  <si>
    <t>Lemovanie z pozinkovaného poplast. plechu  profilom - kútová lišta r.š. 100 mm  K3.05</t>
  </si>
  <si>
    <t>440</t>
  </si>
  <si>
    <t>221</t>
  </si>
  <si>
    <t>712991040</t>
  </si>
  <si>
    <t>Montáž podkladnej konštrukcie z OSB dosiek atike šírky 411 - 620 mm pod klampiarske konštrukcie</t>
  </si>
  <si>
    <t>442</t>
  </si>
  <si>
    <t>"K3.03"  165,55</t>
  </si>
  <si>
    <t>2832990650</t>
  </si>
  <si>
    <t>Kotviaca technika - vrut  6x140</t>
  </si>
  <si>
    <t>444</t>
  </si>
  <si>
    <t>"6ks/m" 165,55*6+6,7</t>
  </si>
  <si>
    <t>223</t>
  </si>
  <si>
    <t>6072625000</t>
  </si>
  <si>
    <t>Doska drevoštiepková 2500x1250x25 mm</t>
  </si>
  <si>
    <t>446</t>
  </si>
  <si>
    <t>165,55*0,5*1,05</t>
  </si>
  <si>
    <t>764421870</t>
  </si>
  <si>
    <t>Demontáž oplechovania ríms rš od 400 do 500 mm,  -0,00252t</t>
  </si>
  <si>
    <t>448</t>
  </si>
  <si>
    <t>"9.1" 12,1+9,25+25,7</t>
  </si>
  <si>
    <t>225</t>
  </si>
  <si>
    <t>764430840</t>
  </si>
  <si>
    <t>Demontáž oplechovania múrov a nadmuroviek rš od 330 do 500 mm,  -0,00230t</t>
  </si>
  <si>
    <t>450</t>
  </si>
  <si>
    <t>"9.2" 6,6*2+19,6*2+18,5*2+9,3+8,2+12,4*2+6,5*2+19,6</t>
  </si>
  <si>
    <t>998764203</t>
  </si>
  <si>
    <t>Presun hmôt pre konštrukcie klampiarske v objektoch výšky nad 12 do 24 m</t>
  </si>
  <si>
    <t>452</t>
  </si>
  <si>
    <t>767</t>
  </si>
  <si>
    <t>Konštrukcie doplnkové kovové</t>
  </si>
  <si>
    <t>227</t>
  </si>
  <si>
    <t>767136100</t>
  </si>
  <si>
    <t>Sanitárna deliaca stena pre WC kabinky, vrátane rektifik. nožičiek a dvier D+M  S/1.02-S/1.05, S/2.01, S/2.02</t>
  </si>
  <si>
    <t>454</t>
  </si>
  <si>
    <t>"S/1.02" (1,4+0,9+1,4*2)*2,1</t>
  </si>
  <si>
    <t>"S/1.03" 1,505*2,1</t>
  </si>
  <si>
    <t>"S/1.04" 1,505*2,1</t>
  </si>
  <si>
    <t>"S/1.05"  1,5*2,1</t>
  </si>
  <si>
    <t>"S/2.01"  (0,935+0,9+0,91+1,265*2)*2,1</t>
  </si>
  <si>
    <t>"S/2.02"  (1,81+1,25)*2,1</t>
  </si>
  <si>
    <t>767230035</t>
  </si>
  <si>
    <t>Montáž zábradlia nerezové na schody, alebo podesty výplň rebrovanie, kotvenie zboku</t>
  </si>
  <si>
    <t>456</t>
  </si>
  <si>
    <t>"Z/1.06" 5,3*3</t>
  </si>
  <si>
    <t>"Z/3.03"  1,55</t>
  </si>
  <si>
    <t>229</t>
  </si>
  <si>
    <t>5534667030</t>
  </si>
  <si>
    <t>Nerezové zábradlie pre schody a podesty , horizontálna výplň nerez, výška 90 cm, kotvenie z boku  Z/1.06,  Z/3.03</t>
  </si>
  <si>
    <t>458</t>
  </si>
  <si>
    <t>767230040</t>
  </si>
  <si>
    <t>Montáž zábradlia nerezové na konštrukciu terasy, výplň lanko 5xD3mm, kotvenie do AL roštu</t>
  </si>
  <si>
    <t>460</t>
  </si>
  <si>
    <t>"Z/3.04"  10,99</t>
  </si>
  <si>
    <t>"Z/3.05"  3,72</t>
  </si>
  <si>
    <t>"Z/3.06"  3,72</t>
  </si>
  <si>
    <t>231</t>
  </si>
  <si>
    <t>5534667040</t>
  </si>
  <si>
    <t>Nerezové zábradlie terasyy, horizontálna výplň lanko 5xD3 mm, výška 92,5 cm, kotvenie do Al konštrukcie - zábradlie + servisná bránka Z/3.04b, Z/3.05, Z/3.06</t>
  </si>
  <si>
    <t>462</t>
  </si>
  <si>
    <t>"Z/3.04b"  10,99</t>
  </si>
  <si>
    <t>"Z/3.05" 3,72</t>
  </si>
  <si>
    <t>767230070</t>
  </si>
  <si>
    <t>Montáž schodiskového madla na stenu</t>
  </si>
  <si>
    <t>464</t>
  </si>
  <si>
    <t>"Z/1.04" 3,5*2*2</t>
  </si>
  <si>
    <t>"Z/1.05" 3,05*2*2</t>
  </si>
  <si>
    <t>"Z/3.02"  2,13*2</t>
  </si>
  <si>
    <t>233</t>
  </si>
  <si>
    <t>5534667360</t>
  </si>
  <si>
    <t>Madlo schodiskové na stenu, kotvené do steny, z nerezovej ocele   D 52/1,5 mm  Z1.04, Z1.05, Z3.02</t>
  </si>
  <si>
    <t>466</t>
  </si>
  <si>
    <t>767230074</t>
  </si>
  <si>
    <t>Montáž nerezového madla s prídavným madlom a vodiacou tyčou</t>
  </si>
  <si>
    <t>468</t>
  </si>
  <si>
    <t>"Z/1.07a" 6,83</t>
  </si>
  <si>
    <t>"Z/1.07b" 0,75+0,55+5,4+0,55+0,75</t>
  </si>
  <si>
    <t>235</t>
  </si>
  <si>
    <t>5534667361</t>
  </si>
  <si>
    <t>Madlo k rampe, kotvené do steny, z nerezovej ocele   D 52/1,5 mm, s prídavným madlom a vodiacou tyčou Z/1.07a, Z1.07b</t>
  </si>
  <si>
    <t>470</t>
  </si>
  <si>
    <t>767581801</t>
  </si>
  <si>
    <t>Demontáž podhľadov kaziet,  -0,00500t</t>
  </si>
  <si>
    <t>472</t>
  </si>
  <si>
    <t>"1.NP" 19,71+18,62+13,26+13,21+13,26+15,71+9,7+4,11+2,59+3,76+23,51+31,45+26,5</t>
  </si>
  <si>
    <t>"2.NP" 19,03+17,76+20,07+42+22,53+5,39+11,68+11,48+14,78+15,3+22,41+10,46+16,61+9,8+29,12+227,2+66,58+13,35</t>
  </si>
  <si>
    <t>237</t>
  </si>
  <si>
    <t>767581803</t>
  </si>
  <si>
    <t>Demontáž podhľadov tvarovaných plechov,  -0,05500t</t>
  </si>
  <si>
    <t>474</t>
  </si>
  <si>
    <t>"1.NP" 5,19</t>
  </si>
  <si>
    <t>767591110</t>
  </si>
  <si>
    <t>Montáž podlahových konštrukcií zdvojených podláh s nosným oceľovým roštom systém ZP a ZALP</t>
  </si>
  <si>
    <t>476</t>
  </si>
  <si>
    <t>"P2.3 zdvojená podlaha" 150,74+75,74+115,12+18,92 + 0,9*1,7</t>
  </si>
  <si>
    <t>239</t>
  </si>
  <si>
    <t>5903024190</t>
  </si>
  <si>
    <t>Sadrovláknité platne ako zdvojená podlaha  DB 1,5 34 600 x 600</t>
  </si>
  <si>
    <t>478</t>
  </si>
  <si>
    <t>362,05*1,02</t>
  </si>
  <si>
    <t>767591210</t>
  </si>
  <si>
    <t>Montáž podlah. konštr. s nosným oceľ. roštom -  nájazd, schody</t>
  </si>
  <si>
    <t>480</t>
  </si>
  <si>
    <t>"Z/2.01 rampa k zdvojenej podlahe" 1,5*2,26</t>
  </si>
  <si>
    <t>"Z/2.02 rampa k zdvojenej podlahe" 2,2*2,315-0,7*0,63</t>
  </si>
  <si>
    <t>"Z/2.03 stupeň k zdvojenej podlahe"  1,7*0,3</t>
  </si>
  <si>
    <t>"Z/3.01 oceľové schodisko"  1,725*2,425</t>
  </si>
  <si>
    <t>241</t>
  </si>
  <si>
    <t>4249516400</t>
  </si>
  <si>
    <t>Rampa k zdvojenej podlahe 1500x2215 mm, v. 250mm, žiarovo zinkovaná,  Z2.01</t>
  </si>
  <si>
    <t>482</t>
  </si>
  <si>
    <t>4249516500</t>
  </si>
  <si>
    <t>Rampa k zdvojenej podlahe 2200x2315 mm, v. 250mm, žiarovo zinkovaná,  Z2.02</t>
  </si>
  <si>
    <t>484</t>
  </si>
  <si>
    <t>243</t>
  </si>
  <si>
    <t>4249516600</t>
  </si>
  <si>
    <t>Schodiskový stupeň k zdvojenej podlahe 1700x300 mm, v.125mm, žiarovo zinkovaný,  Z2.03</t>
  </si>
  <si>
    <t>486</t>
  </si>
  <si>
    <t>4249516700</t>
  </si>
  <si>
    <t>Oceľové schodisko 1725x2425, v. 490 mm, žiarovo zinkované,  Z3.01</t>
  </si>
  <si>
    <t>488</t>
  </si>
  <si>
    <t>245</t>
  </si>
  <si>
    <t>767222110</t>
  </si>
  <si>
    <t>Montáž zábradlí schodiskových z profilovej ocele do betónovej podlahy alebo schodiska chemickými kotvami s hmotnosťou 1m zábradlia do 20 kg</t>
  </si>
  <si>
    <t>490</t>
  </si>
  <si>
    <t>"Z/1.03 zábradlie pri rampe č.m. 1.33"  5,65+3,56+2,715+1,32</t>
  </si>
  <si>
    <t>"Z/1.08 zábradlie bezp. rampy 1 " 9,1*2</t>
  </si>
  <si>
    <t>"Z/1.09 zábradlie bezp. rampy 2 " 9,15+9,54</t>
  </si>
  <si>
    <t>5534667Z03</t>
  </si>
  <si>
    <t>Zábradlie v 920 mm, z profilovej ocele s povrchovou úpravou RAL 9006 - materiál + výroba  Z/1.03</t>
  </si>
  <si>
    <t>492</t>
  </si>
  <si>
    <t>"Z1.03 +10% zvary, spoje, kotviaci materiál" 155,491*1,1</t>
  </si>
  <si>
    <t>247</t>
  </si>
  <si>
    <t>5534667Z08</t>
  </si>
  <si>
    <t>Zábradlie bezbariérovej rampy s prídavným madlom a vodiacou tyčou v. 900 mm, z profilovej ocele s povrchovou úpravou RAL 9006 - materiál + výroba  Z/1.08</t>
  </si>
  <si>
    <t>494</t>
  </si>
  <si>
    <t>"Z1.08 +10% zvary, spoje, kotviaci materiál" 124,43*2*1,1</t>
  </si>
  <si>
    <t>5534667Z09</t>
  </si>
  <si>
    <t>Zábradlie bezbariérovej rampy s prídavným madlom a vodiacou tyčou v. 900 mm, z profilovej ocele s povrchovou úpravou RAL 9006 - materiál + výroba  Z/1.09</t>
  </si>
  <si>
    <t>496</t>
  </si>
  <si>
    <t>"Z1.09 + 10% zvary, spoje, kotv. mat"   (124,32+128,49)*1,1</t>
  </si>
  <si>
    <t>249</t>
  </si>
  <si>
    <t>767616111</t>
  </si>
  <si>
    <t>Montáž okien z AL-profilov, predsadené, vrátane vn. parotesnej a vonk. paropriepustnej pásky</t>
  </si>
  <si>
    <t>498</t>
  </si>
  <si>
    <t>"H/1.04"6,025*1,2</t>
  </si>
  <si>
    <t>"H/1.05"5,925*1,8</t>
  </si>
  <si>
    <t>"H/1.06"6,175*1,8</t>
  </si>
  <si>
    <t>"H/1.07"5,925*1,8</t>
  </si>
  <si>
    <t>"H/1.08"6,025*1,8</t>
  </si>
  <si>
    <t>"H/1.09"   6*1,8</t>
  </si>
  <si>
    <t>"H/1.10"   6*1,8</t>
  </si>
  <si>
    <t>"H/1.11"  7,4625*1,8</t>
  </si>
  <si>
    <t>"H/1.12"  2,4*1,8</t>
  </si>
  <si>
    <t>"H/1.13"  5,75*1,8</t>
  </si>
  <si>
    <t>"H/1.14"  5,75*1,8</t>
  </si>
  <si>
    <t>"H/1.15"  5,75*1,8</t>
  </si>
  <si>
    <t>"H/1.16"  5,75*1,8</t>
  </si>
  <si>
    <t>"H/2.06"  6,15*1,2</t>
  </si>
  <si>
    <t>"H/2.07"  6*1,8</t>
  </si>
  <si>
    <t>"H/2.08"  6*1,8</t>
  </si>
  <si>
    <t>"H/2.09"  5,825*1,8</t>
  </si>
  <si>
    <t>"H/2.10"  5,8075*1,8</t>
  </si>
  <si>
    <t>"H/2.11"  5,6925*1,8</t>
  </si>
  <si>
    <t>"H/3.02"  6*1,2</t>
  </si>
  <si>
    <t>"H/3.03"  1,5*1,5</t>
  </si>
  <si>
    <t>"H/3.04"  1,5*1,5</t>
  </si>
  <si>
    <t>"H/3.05"  1,35*1,82</t>
  </si>
  <si>
    <t>"H/3.06"  1,35*1,82</t>
  </si>
  <si>
    <t>"H/2.12"  5,925*3,52</t>
  </si>
  <si>
    <t>"H/2.13"  17,925*3,52</t>
  </si>
  <si>
    <t>"H/2.14"  2,34*3,52</t>
  </si>
  <si>
    <t>"H/2.15"  18*3,52</t>
  </si>
  <si>
    <t>"H/2.16"  8,7*3,52</t>
  </si>
  <si>
    <t>"H/2.17"  8,34*3,52</t>
  </si>
  <si>
    <t>553429H1.04</t>
  </si>
  <si>
    <t>Okno Al päťdielne, 3x pevné, 2xO/S, 6025x1200 mm, presklené izolačným trojsklom, s rozširovacími profilmi. vn. parapet plastový š. 300 mm   H/1.04</t>
  </si>
  <si>
    <t>500</t>
  </si>
  <si>
    <t>251</t>
  </si>
  <si>
    <t>553429H1.05</t>
  </si>
  <si>
    <t>Okno Al štvordielne, 2x pevné, 2xO/S, 5925x1800 mm, presklené izolačným trojsklom, s rozširovacím profilom. vn. parapet plastový š. 300 mm   H/1.05</t>
  </si>
  <si>
    <t>502</t>
  </si>
  <si>
    <t>553429H1.06</t>
  </si>
  <si>
    <t>Okno Al štvordielne, 2x pevné, 2xO/S, 6175x1800 mm, presklené izolačným trojsklom, s rozširovacím profilom. vn. parapet plastový š. 300 mm   H/1.06</t>
  </si>
  <si>
    <t>504</t>
  </si>
  <si>
    <t>253</t>
  </si>
  <si>
    <t>553429H1.07</t>
  </si>
  <si>
    <t>Okno Al štvordielne, 2x pevné, 2xO/S, 5850x1800 mm, presklené izolačným trojsklom, s rozširovacím profilom. vn. parapet plastový š. 300 mm   H/1.07</t>
  </si>
  <si>
    <t>506</t>
  </si>
  <si>
    <t>553429H1.08</t>
  </si>
  <si>
    <t>Okno Al štvordielne, 2x pevné, 2xO/S, 6025x1800 mm, presklené izolačným trojsklom, s rozširovacím profilom. vn. parapet plastový š. 300 mm   H/1.08</t>
  </si>
  <si>
    <t>508</t>
  </si>
  <si>
    <t>255</t>
  </si>
  <si>
    <t>553429H1.09</t>
  </si>
  <si>
    <t>Okno Al päťdielne, 3x pevné, 2xO/S, 6000x1800 mm, presklené izolačným trojsklom, s rozširovacím profilom. vn. parapet plastový š. 300 mm   H/1.09</t>
  </si>
  <si>
    <t>510</t>
  </si>
  <si>
    <t>553429H1.10</t>
  </si>
  <si>
    <t>Okno Al štvordielne, 2x pevné, 2xO/S, 6000x1800 mm, presklené izolačným trojsklom, s rozširovacím profilom. vn. parapet plastový š. 300 mm   H/1.10</t>
  </si>
  <si>
    <t>512</t>
  </si>
  <si>
    <t>257</t>
  </si>
  <si>
    <t>553429H1.11</t>
  </si>
  <si>
    <t>Okno Al päťdielne, 2x pevné, 3xO/S, 7462,5x1800 mm, presklené izolačným trojsklom, s rozširovacím profilom. vn. parapet plastový š. 300 mm   H/1.11</t>
  </si>
  <si>
    <t>514</t>
  </si>
  <si>
    <t>553429H1.12</t>
  </si>
  <si>
    <t>Okno Al dvojdielne, 1x pevné, 1xO/S, 2400x1800 mm, presklené izolačným trojsklom, vn. parapet plastový š. 300 mm   H/1.12</t>
  </si>
  <si>
    <t>516</t>
  </si>
  <si>
    <t>259</t>
  </si>
  <si>
    <t>553429H1.13</t>
  </si>
  <si>
    <t>Okno Al štvordielne, 2x pevné, 2xO/S, 5750x1800 mm, presklené izolačným trojsklom, vn. parapet plastový š. 300 mm   H/1.13</t>
  </si>
  <si>
    <t>518</t>
  </si>
  <si>
    <t>553429H1.14</t>
  </si>
  <si>
    <t>Okno Al štvordielne, 2x pevné, 2xO/S, 5750x1800 mm, presklené izolačným trojsklom, vn. parapet plastový š. 300 mm   H/1.14</t>
  </si>
  <si>
    <t>520</t>
  </si>
  <si>
    <t>261</t>
  </si>
  <si>
    <t>553429H1.15</t>
  </si>
  <si>
    <t>Okno Al štvordielne, 2x pevné, 2xO/S, 5750x1800 mm, presklené izolačným trojsklom, vn. parapet plastový š. 300 mm   H/1.15</t>
  </si>
  <si>
    <t>522</t>
  </si>
  <si>
    <t>553429H1.16</t>
  </si>
  <si>
    <t>Okno Al štvordielne, 2x pevné, 2xO/S, 5750x1800 mm, presklené izolačným trojsklom, vn. parapet plastový š. 300 mm   H/1.16</t>
  </si>
  <si>
    <t>524</t>
  </si>
  <si>
    <t>263</t>
  </si>
  <si>
    <t>553429H2.06</t>
  </si>
  <si>
    <t>Okno Al päťdielne, 3x pevné, 2xO/S, 6150x1200 mm, presklené izolačným trojsklom, s rozširovacími profilmi. vn. parapet plastový š. 300 mm   H/2.06</t>
  </si>
  <si>
    <t>526</t>
  </si>
  <si>
    <t>553429H2.07</t>
  </si>
  <si>
    <t>Okno Al štvordielne, 2x pevné, 2xO/S, 6000x1800 mm, presklené izolačným trojsklom, s rozširovacím profilom. vn. parapet plastový š. 300 mm   H/2.07</t>
  </si>
  <si>
    <t>528</t>
  </si>
  <si>
    <t>265</t>
  </si>
  <si>
    <t>553429H2.08</t>
  </si>
  <si>
    <t>Okno Al štvordielne, 2x pevné, 2xO/S, 6000x1800 mm, presklené izolačným trojsklom, s rozširovacím profilom. vn. parapet plastový š. 300 mm   H/2.08</t>
  </si>
  <si>
    <t>530</t>
  </si>
  <si>
    <t>553429H2.09</t>
  </si>
  <si>
    <t>Okno Al štvordielne, 2x pevné, 2xO/S, 5825x1800 mm, presklené izolačným trojsklom, vn. parapet plastový š. 300 mm   H/2.09</t>
  </si>
  <si>
    <t>532</t>
  </si>
  <si>
    <t>267</t>
  </si>
  <si>
    <t>553429H2.10</t>
  </si>
  <si>
    <t>Okno Al štvordielne, 2x pevné, 2xO/S, 5807,5x1800 mm, presklené izolačným trojsklom, s rozširovacími profilmi. vn. parapet plastový š. 300 mm   H/2.10</t>
  </si>
  <si>
    <t>534</t>
  </si>
  <si>
    <t>553429H2.11</t>
  </si>
  <si>
    <t>Okno Al štvordielne, 1x pevné, 3xO/S, 5692,5x1800 mm, presklené izolačným trojsklom, s rozširovacím profilom. vn. parapet plastový š. 300 mm   H/2.11</t>
  </si>
  <si>
    <t>536</t>
  </si>
  <si>
    <t>269</t>
  </si>
  <si>
    <t>553429H3.02</t>
  </si>
  <si>
    <t>Okno Al päťdielne, 3x pevné, 2xO/S, 6000x1200 mm, presklené izolačným trojsklom,  vn. parapet plastový š. 300 mm   H/3.02</t>
  </si>
  <si>
    <t>538</t>
  </si>
  <si>
    <t>553429H3.03</t>
  </si>
  <si>
    <t>Okno Al jednodielne, O/S, 1500x1500 mm, presklené izolačným trojsklom,  vn. parapet plastový š. 300 mm   H/3.03</t>
  </si>
  <si>
    <t>540</t>
  </si>
  <si>
    <t>271</t>
  </si>
  <si>
    <t>553429H3.04</t>
  </si>
  <si>
    <t>Okno Al jednodielne, O/S, 1500x1500 mm, presklené izolačným trojsklom,  vn. parapet plastový š. 300 mm   H/3.04</t>
  </si>
  <si>
    <t>542</t>
  </si>
  <si>
    <t>553429H3.05</t>
  </si>
  <si>
    <t>Okno Al jednodielne, O/S, 1350x1820 mm, presklené izolačným trojsklom,  vn. parapet plastový š. 300 mm   H/3.05</t>
  </si>
  <si>
    <t>544</t>
  </si>
  <si>
    <t>273</t>
  </si>
  <si>
    <t>553429H3.06</t>
  </si>
  <si>
    <t>Okno Al jednodielne, O/S, 1350x1820 mm, presklené izolačným trojsklom,  vn. parapet plastový š. 300 mm   H/3.06</t>
  </si>
  <si>
    <t>546</t>
  </si>
  <si>
    <t>553430H2.12</t>
  </si>
  <si>
    <t>Presklená stena - fasáda z AL profilov s vloženými oknami, 5925x3520 mm, 2xO/S presklené izolačným trojsklom vysokoreflexným,   H/2.12</t>
  </si>
  <si>
    <t>548</t>
  </si>
  <si>
    <t>275</t>
  </si>
  <si>
    <t>553430H2.13</t>
  </si>
  <si>
    <t>Presklená stena - fasáda z AL profilov s vloženými oknami, 17925x3520 mm, 6xO/S presklené izolačným trojsklom vysokoreflexným,   H/2.13</t>
  </si>
  <si>
    <t>550</t>
  </si>
  <si>
    <t>553430H2.14</t>
  </si>
  <si>
    <t>Presklená stena - fasáda z AL profilov s vloženými oknami, 2340x3520 mm, 1xO/S presklené izolačným trojsklom vysokoreflexným,   H/2.14</t>
  </si>
  <si>
    <t>552</t>
  </si>
  <si>
    <t>277</t>
  </si>
  <si>
    <t>553430H2.15</t>
  </si>
  <si>
    <t>Presklená stena - fasáda z AL profilov s vloženými oknami, 18000x3520 mm, 6xO/S presklené izolačným trojsklom vysokoreflexným,   H/2.15</t>
  </si>
  <si>
    <t>554</t>
  </si>
  <si>
    <t>553430H2.16</t>
  </si>
  <si>
    <t>Presklená stena - fasáda z AL profilov s vloženými oknami, 8625x3520 mm, 3xO/S presklené izolačným trojsklom vysokoreflexným,   H/2.16</t>
  </si>
  <si>
    <t>556</t>
  </si>
  <si>
    <t>279</t>
  </si>
  <si>
    <t>553430H2.17</t>
  </si>
  <si>
    <t>Presklená stena - fasáda z AL profilov s vloženými oknami, 8340x3520 mm, 3xO/S presklené izolačným trojsklom vysokoreflexným,   H/2.16</t>
  </si>
  <si>
    <t>558</t>
  </si>
  <si>
    <t>7676399R</t>
  </si>
  <si>
    <t>Montáž protihmyzovej sieťky na otváravé okná</t>
  </si>
  <si>
    <t>560</t>
  </si>
  <si>
    <t>1,17*1,2*2+1,463*1,8*2+1,486*1,8*2+1,425*1,8*2</t>
  </si>
  <si>
    <t>1,43*1,8*2+1,2*1,8*2+1,49*1,8*2+1,46*1,8*3</t>
  </si>
  <si>
    <t>0,9*1,8+1,42*1,8*8+1,2*1,2*2+1,5*1,8*2+1,43*1,8*2</t>
  </si>
  <si>
    <t>1,44*1,8*2+1,38*1,8*2+1,4*1,8*2+1,23*1,2*2</t>
  </si>
  <si>
    <t>1,5*1,5*2+1,35*1,82*2</t>
  </si>
  <si>
    <t>(1,42*2+1,45*6+1,1+1,45*6+1,3+1,45*2+1,1+1,45*2)*1,7</t>
  </si>
  <si>
    <t>281</t>
  </si>
  <si>
    <t>55350900R</t>
  </si>
  <si>
    <t>Protihmyzová sieťka v osadzovacom ráme</t>
  </si>
  <si>
    <t>562</t>
  </si>
  <si>
    <t>76764009R</t>
  </si>
  <si>
    <t>Montáž dverí a presklených stien z AL profilov</t>
  </si>
  <si>
    <t>564</t>
  </si>
  <si>
    <t>1,4*2+2,48*2+1,4*2+2,18*2+1,05*2+2,18*2+0,9*2+2,5*2</t>
  </si>
  <si>
    <t>2,8*2+2,63*2+2,87*2+3,22*6</t>
  </si>
  <si>
    <t>1,2*2*3+2,1*6</t>
  </si>
  <si>
    <t>283</t>
  </si>
  <si>
    <t>553419H1.01</t>
  </si>
  <si>
    <t>Dvere  Al otočné, s rámovou zárubňou, dvojkrídlové s TI sendvičovou výplňou 1250x2380 mm  H/1.01</t>
  </si>
  <si>
    <t>566</t>
  </si>
  <si>
    <t>553419H1.02</t>
  </si>
  <si>
    <t>Dvere  Al otočné, s rámovou zárubňou, dvojkrídlové presklené bezpečnostným sklom 1250x2100 mm  H/1.02</t>
  </si>
  <si>
    <t>568</t>
  </si>
  <si>
    <t>285</t>
  </si>
  <si>
    <t>553419H1.03</t>
  </si>
  <si>
    <t>Dvere  Al otočné, s rámovou zárubňou, jednokrídlové, presklené bezpečnostným sklom 900x2100 mm  H/1.03</t>
  </si>
  <si>
    <t>570</t>
  </si>
  <si>
    <t>553419H3.01</t>
  </si>
  <si>
    <t>Dvere  Al otočné, s rámovou zárubňou, jednokrídlové, presklené bezpečnostným sklom 900x2400 mm  H/3.01</t>
  </si>
  <si>
    <t>572</t>
  </si>
  <si>
    <t>287</t>
  </si>
  <si>
    <t>553419H2.01</t>
  </si>
  <si>
    <t>Presklená interiérová stena z AL profilov, trojdielna s otv. dverami, presklené bezpečnostným sklom 2800x2950 mm  H/2.01</t>
  </si>
  <si>
    <t>574</t>
  </si>
  <si>
    <t>553419H2.02</t>
  </si>
  <si>
    <t>Presklená interiérová stena z AL profilov, trojdielna s otv. dverami, presklené bezpečnostným sklom 2630x2950 mm  H/2.02</t>
  </si>
  <si>
    <t>576</t>
  </si>
  <si>
    <t>289</t>
  </si>
  <si>
    <t>553419H2.03</t>
  </si>
  <si>
    <t>Presklená interiérová stena z AL profilov, trojdielna s otv. dverami, presklené bezpečnostným sklom 2870x2950 mm  H/2.03</t>
  </si>
  <si>
    <t>578</t>
  </si>
  <si>
    <t>553419H2.04</t>
  </si>
  <si>
    <t>Dvere  Al posuvné, automatické s čítačkou kariet, s rámovou zárubňou, jednokrídlové, presklené bezpečnostným sklom 1200x2100 mm  H/2.04</t>
  </si>
  <si>
    <t>580</t>
  </si>
  <si>
    <t>291</t>
  </si>
  <si>
    <t>553419H2.05</t>
  </si>
  <si>
    <t>Dvere  Al posuvné, automatické s čítačkou kariet, s rámovou zárubňou, jednokrídlové, presklené bezpečnostným sklom 1200x2100 mm  H/2.05</t>
  </si>
  <si>
    <t>582</t>
  </si>
  <si>
    <t>76433H/3.07</t>
  </si>
  <si>
    <t>Lemovanie z hliníkového Al plechu - deliaca štrková lišta perforovaná  v. 120 mm    H/3.07</t>
  </si>
  <si>
    <t>584</t>
  </si>
  <si>
    <t>293</t>
  </si>
  <si>
    <t>767660155.1</t>
  </si>
  <si>
    <t>Montáž hliníkovej vonkajšej žalúzie do podomietkovej schránky</t>
  </si>
  <si>
    <t>586</t>
  </si>
  <si>
    <t>5534302490.1</t>
  </si>
  <si>
    <t>Exterierová žalúzia hliníková, motoricky ovládaná  Z 90,  farba antracit</t>
  </si>
  <si>
    <t>588</t>
  </si>
  <si>
    <t>295</t>
  </si>
  <si>
    <t>767662120</t>
  </si>
  <si>
    <t>Montáž mreží pevných, alebo otváravých kotvených chemickými kotvami do muriva</t>
  </si>
  <si>
    <t>590</t>
  </si>
  <si>
    <t>"Z/1.01"  4,8*3,95</t>
  </si>
  <si>
    <t>"Z/1.02"  4,25*2,84</t>
  </si>
  <si>
    <t>55359198R</t>
  </si>
  <si>
    <t>Oceľová brána otváravá dvojkrídlová so vsadenými dverami, 4800x3950 mm z joklových profilov a pásovej ocele s povrchovou úpravou RAL 9006  Z/1.01</t>
  </si>
  <si>
    <t>592</t>
  </si>
  <si>
    <t>"Z1.01 + 10% spoje, zvary, kotviaci materiál"  389,06*1,1</t>
  </si>
  <si>
    <t>297</t>
  </si>
  <si>
    <t>55359199R</t>
  </si>
  <si>
    <t>Oceľová mreža 4250x2840 mm z joklových profilov a pásovej ocele  s povrchovou úpravou RAL 9006  Z/1.02</t>
  </si>
  <si>
    <t>594</t>
  </si>
  <si>
    <t>"Z1.02 + 10% spoje, zvary, kotviaci materiál"  181,93*1,1</t>
  </si>
  <si>
    <t>767995103</t>
  </si>
  <si>
    <t>Montáž ostatných atypických kovových stavebných doplnkových konštrukcií nad 10 do 20 kg</t>
  </si>
  <si>
    <t>596</t>
  </si>
  <si>
    <t>299</t>
  </si>
  <si>
    <t>4494498163.</t>
  </si>
  <si>
    <t>Hasiaci prístroj P6 práškový 6kg</t>
  </si>
  <si>
    <t>598</t>
  </si>
  <si>
    <t>767995107</t>
  </si>
  <si>
    <t>Montáž ostatných atypických kovových stavebných doplnkových konštrukcií nad 250 do 500 kg</t>
  </si>
  <si>
    <t>600</t>
  </si>
  <si>
    <t>"Z/3.07 servisné schodisko so zábradlím"  283,27</t>
  </si>
  <si>
    <t>301</t>
  </si>
  <si>
    <t>553090Z3.07</t>
  </si>
  <si>
    <t>Servisné schodisko so zábradlím 2100x1340 mm oceľové, povrchová úprava žiarové zinkovanie  Z/3.07</t>
  </si>
  <si>
    <t>602</t>
  </si>
  <si>
    <t>"Z3.07 + 10% spoje, zvary, kotviaci materiál"  283,27*1,1</t>
  </si>
  <si>
    <t>767832150</t>
  </si>
  <si>
    <t>Montáž rebríkov na murovanú konštrukciu so zateplením hr. 160 mm</t>
  </si>
  <si>
    <t>604</t>
  </si>
  <si>
    <t>303</t>
  </si>
  <si>
    <t>3690903841</t>
  </si>
  <si>
    <t>Oceľový požiarny rebrík s ochranným košom, v.5,07 m, povrchová úprava žiarovým zinkovaním  Z/3.08</t>
  </si>
  <si>
    <t>606</t>
  </si>
  <si>
    <t>767995102</t>
  </si>
  <si>
    <t>Montáž ostatných atypických kovových stavebných doplnkových konštrukcií nad 5 do 10 kg</t>
  </si>
  <si>
    <t>608</t>
  </si>
  <si>
    <t xml:space="preserve">"podlaha výťahovej šachty P2.2 L140/140/10"  5,5*3  </t>
  </si>
  <si>
    <t>305</t>
  </si>
  <si>
    <t>767995104</t>
  </si>
  <si>
    <t>Montáž ostatných atypických kovových stavebných doplnkových konštrukcií nad 20 do 50 kg</t>
  </si>
  <si>
    <t>610</t>
  </si>
  <si>
    <t>"podlaha výťahovej šachty P2.2 L140/140/10"  40,3</t>
  </si>
  <si>
    <t>1338000</t>
  </si>
  <si>
    <t>Pomocné oceľové konštrukcie - materiál + výroba vrátane náteru</t>
  </si>
  <si>
    <t>612</t>
  </si>
  <si>
    <t>56,8*1,05*0,001</t>
  </si>
  <si>
    <t>307</t>
  </si>
  <si>
    <t>767996802</t>
  </si>
  <si>
    <t>Demontáž ostatných doplnkov stavieb s hmotnosťou jednotlivých dielov konštr. nad 50 do 100 kg,  -0,00100t</t>
  </si>
  <si>
    <t>614</t>
  </si>
  <si>
    <t>"8.1"  2,75*2*14</t>
  </si>
  <si>
    <t>"8.2" 1,2*14</t>
  </si>
  <si>
    <t>"8.3" (3*4+1,7)*6</t>
  </si>
  <si>
    <t>"8.4" (5,4*3+1,7)*14</t>
  </si>
  <si>
    <t>"8.5"  ((4,3+1,3*2)*1,5+4,3*1,3)*12</t>
  </si>
  <si>
    <t>"8.7" 1,2*1,8*50</t>
  </si>
  <si>
    <t>"8.8" 5,2*12</t>
  </si>
  <si>
    <t>"8.9" 0,71*2*14</t>
  </si>
  <si>
    <t>998767203</t>
  </si>
  <si>
    <t>Presun hmôt pre kovové stavebné doplnkové konštrukcie v objektoch výšky nad 12 do 24 m</t>
  </si>
  <si>
    <t>616</t>
  </si>
  <si>
    <t>771</t>
  </si>
  <si>
    <t>Podlahy z dlaždíc</t>
  </si>
  <si>
    <t>309</t>
  </si>
  <si>
    <t>771275307</t>
  </si>
  <si>
    <t>Montáž obkladov schodiskových stupňov dlaždicami do flexibilného tmelu</t>
  </si>
  <si>
    <t>618</t>
  </si>
  <si>
    <t>"P1.9 nástupnice" 0,9*0,27*6</t>
  </si>
  <si>
    <t>"podstupnice + sokle"  0,9*0,185*6+1,32*0,92</t>
  </si>
  <si>
    <t>5978651480</t>
  </si>
  <si>
    <t>Exteriérová schodovka,  protišmyk R11</t>
  </si>
  <si>
    <t>620</t>
  </si>
  <si>
    <t>"P1.9  300x300 mm "  3*6 +2</t>
  </si>
  <si>
    <t>311</t>
  </si>
  <si>
    <t>771576109</t>
  </si>
  <si>
    <t>Montáž podláh z dlaždíc keram. ukl. do tmelu flexibil.bez povrchovej úpravy alebo glaz. hlad. rozmer min. 300x600mm</t>
  </si>
  <si>
    <t>622</t>
  </si>
  <si>
    <t>5976498150</t>
  </si>
  <si>
    <t>Dlažba gresová mrazuvzdorná   300x600 mm, protišmyk R10</t>
  </si>
  <si>
    <t>624</t>
  </si>
  <si>
    <t>"P1.8" 36,85*1,03</t>
  </si>
  <si>
    <t>"P1.9 podstupnice + sokle"  (0,9*0,185*6+1,32*0,92)*1,05</t>
  </si>
  <si>
    <t>313</t>
  </si>
  <si>
    <t>5976498171</t>
  </si>
  <si>
    <t>Dlaždice keramické interiérové, protišmyk R10</t>
  </si>
  <si>
    <t>626</t>
  </si>
  <si>
    <t>"P1.4" (4,89+28,61+35,73+19,89+17,18+9,78+16,6+9,43+35,5+19,94+9,69+4,1+2,45+3,54)*1,03</t>
  </si>
  <si>
    <t>"P2.4" (5,18+12,95+13,67+4,03)*1,03</t>
  </si>
  <si>
    <t>5859290560</t>
  </si>
  <si>
    <t>Mrazuvzdorný elastický lepiaci tmel na obklady a dlažby, kategória C2TE</t>
  </si>
  <si>
    <t>628</t>
  </si>
  <si>
    <t>"5 kg/m2" (3,671+290,01) *5</t>
  </si>
  <si>
    <t>315</t>
  </si>
  <si>
    <t>5856111600</t>
  </si>
  <si>
    <t>Flexibilná škárovacia hmota  5kg</t>
  </si>
  <si>
    <t>630</t>
  </si>
  <si>
    <t>"0,8 kg/m2" (3,671+260,01) *0,8</t>
  </si>
  <si>
    <t>998771203</t>
  </si>
  <si>
    <t>Presun hmôt pre podlahy z dlaždíc v objektoch výšky nad 12 do 24 m</t>
  </si>
  <si>
    <t>632</t>
  </si>
  <si>
    <t>766</t>
  </si>
  <si>
    <t>Konštrukcie stolárske</t>
  </si>
  <si>
    <t>317</t>
  </si>
  <si>
    <t>766661423</t>
  </si>
  <si>
    <t>Montáž dverných krídiel kompletiz. protipožiarnych jednokrídlových, šírky nad 800 mm, presklených,  do jestvujúcej zárubne</t>
  </si>
  <si>
    <t>634</t>
  </si>
  <si>
    <t>"D/1.01"  1+1</t>
  </si>
  <si>
    <t>5534121D1.01</t>
  </si>
  <si>
    <t>Vnútorné dverné krídlo jednokrídlové 900/1970 mm, presklené čírym bezpečnostným sklom, protipožiarna odolnosť EW45C, NVU, so samozatváračom  D/1.01</t>
  </si>
  <si>
    <t>636</t>
  </si>
  <si>
    <t>319</t>
  </si>
  <si>
    <t>766661112</t>
  </si>
  <si>
    <t>Montáž dverového krídla otváravého a drevenej zárubne, jednokrídlové š. 700-1000 mm</t>
  </si>
  <si>
    <t>638</t>
  </si>
  <si>
    <t>2+4+3+11+1+3+5+2+3+4+1+1+1+2</t>
  </si>
  <si>
    <t>61171 D1.02</t>
  </si>
  <si>
    <t>Dvere vnútorné plné, 900x1970 mm, s drevenou obložkovou zárubňou, kovanie nerez, cylindrická vložka, prah AL lišta  D/1.02</t>
  </si>
  <si>
    <t>640</t>
  </si>
  <si>
    <t>321</t>
  </si>
  <si>
    <t>61171 D1.03</t>
  </si>
  <si>
    <t>Dvere vnútorné plné, 900x1970 mm, s drevenou obložkovou zárubňou, kovanie nerez, bez zámku, prah AL lišta  D/1.03</t>
  </si>
  <si>
    <t>642</t>
  </si>
  <si>
    <t>61171 D1.04</t>
  </si>
  <si>
    <t>Dvere vnútorné presklené, 900x1970 mm, s drevenou obložkovou zárubňou, kovanie nerez, bez zámku, prah AL lišta  D/1.04</t>
  </si>
  <si>
    <t>644</t>
  </si>
  <si>
    <t>323</t>
  </si>
  <si>
    <t>61171 D1.05</t>
  </si>
  <si>
    <t>Dvere vnútorné plné, 800x1970 mm, s drevenou obložkovou zárubňou, kovanie nerez, cylindrická vložka, prah AL lišta  D/1.05</t>
  </si>
  <si>
    <t>646</t>
  </si>
  <si>
    <t>9+2</t>
  </si>
  <si>
    <t>61171 D1.06</t>
  </si>
  <si>
    <t>Dvere vnútorné plné, 800x1970 mm, s drevenou obložkovou zárubňou, reverzné,  kovanie nerez, cylindrická vložka, prah AL lišta  D/1.06</t>
  </si>
  <si>
    <t>648</t>
  </si>
  <si>
    <t>325</t>
  </si>
  <si>
    <t>61171 D1.07</t>
  </si>
  <si>
    <t>Dvere vnútorné presklené, 800x1970 mm, s drevenou obložkovou zárubňou, kovanie nerez, cylindrická vložka, prah AL lišta  D/1.07</t>
  </si>
  <si>
    <t>650</t>
  </si>
  <si>
    <t>61171 D1.08</t>
  </si>
  <si>
    <t>Dvere vnútorné plné, 800x1970 mm, s drevenou obložkovou zárubňou, kovanie nerez, bez zámku, prah AL lišta  D/1.08</t>
  </si>
  <si>
    <t>652</t>
  </si>
  <si>
    <t>327</t>
  </si>
  <si>
    <t>61171 D1.09</t>
  </si>
  <si>
    <t>Dvere vnútorné presklené, 800x1970 mm, s drevenou obložkovou zárubňou, kovanie nerez, bez zámku, prah AL lišta  D/1.09</t>
  </si>
  <si>
    <t>654</t>
  </si>
  <si>
    <t>61171 D1.10</t>
  </si>
  <si>
    <t>Dvere vnútorné plné, 700x1970 mm, s drevenou obložkovou zárubňou, kovanie nerez, cylindrická vložka, prah AL lišta  D/1.10</t>
  </si>
  <si>
    <t>656</t>
  </si>
  <si>
    <t>329</t>
  </si>
  <si>
    <t>61171 D1.11</t>
  </si>
  <si>
    <t>Dvere vnútorné plné, 700x1970 mm, s drevenou obložkovou zárubňou, kovanie nerez, bez zámku, prah AL lišta  D/1.11</t>
  </si>
  <si>
    <t>658</t>
  </si>
  <si>
    <t>61171 D1.12</t>
  </si>
  <si>
    <t>Dvere vnútorné plné, 700x1970 mm, s drevenou obložkovou zárubňou, kovanie nerez, WC zámok,   D/1.12</t>
  </si>
  <si>
    <t>660</t>
  </si>
  <si>
    <t>331</t>
  </si>
  <si>
    <t>61171 D1.13</t>
  </si>
  <si>
    <t>Dvere vnútorné plné, 800x1970 mm, s drevenou obložkovou zárubňou, paniková cylindrická vložka   D/1.13</t>
  </si>
  <si>
    <t>662</t>
  </si>
  <si>
    <t>61171 D1.14</t>
  </si>
  <si>
    <t>Dvere vnútorné plné, 900x1970 mm, s drevenou obložkovou zárubňou, WC zámok, prah AL lišta   D/1.14</t>
  </si>
  <si>
    <t>664</t>
  </si>
  <si>
    <t>333</t>
  </si>
  <si>
    <t>61171 D1.15</t>
  </si>
  <si>
    <t>Dvere vnútorné plné, 600x1970 mm, s drevenou obložkovou zárubňou, kovanie nerez, WC zámok,   D/1.15</t>
  </si>
  <si>
    <t>666</t>
  </si>
  <si>
    <t>767649191</t>
  </si>
  <si>
    <t>Montáž doplnkov dverí, samozatvárač</t>
  </si>
  <si>
    <t>668</t>
  </si>
  <si>
    <t>"1.NP" 6</t>
  </si>
  <si>
    <t>"2.NP" 2</t>
  </si>
  <si>
    <t>335</t>
  </si>
  <si>
    <t>549838890R</t>
  </si>
  <si>
    <t>Samozatvárač s hornou montážou, s vodiacou llištou a aretácoiu</t>
  </si>
  <si>
    <t>670</t>
  </si>
  <si>
    <t>998766203</t>
  </si>
  <si>
    <t>Presun hmot pre konštrukcie stolárske v objektoch výšky nad 12 do 24 m</t>
  </si>
  <si>
    <t>672</t>
  </si>
  <si>
    <t>776</t>
  </si>
  <si>
    <t>Podlahy povlakové</t>
  </si>
  <si>
    <t>337</t>
  </si>
  <si>
    <t>776200811</t>
  </si>
  <si>
    <t>Odstránenie povlakových podláh zo schodiskových stupňov lepených -0,0010t</t>
  </si>
  <si>
    <t>674</t>
  </si>
  <si>
    <t>"schodisko" (3,2+1,8)*1,5+5,6*2+(3+1,8)*1,5+(3+1,8)*1,5*2+5,55*1,8+(1,7+1,2)*1,7+6*1,8</t>
  </si>
  <si>
    <t>776511810</t>
  </si>
  <si>
    <t>Odstránenie povlakových podláh z nášľapnej plochy lepených bez podložky,  -0,00100t</t>
  </si>
  <si>
    <t>676</t>
  </si>
  <si>
    <t>"1.NP" (19,71+18,62+13,26+13,21+13,26)*1,1</t>
  </si>
  <si>
    <t>"2.NP" (14,78+15,3+29,12)*1,1</t>
  </si>
  <si>
    <t>"3.NP" 5,5*5 *1,1</t>
  </si>
  <si>
    <t>339</t>
  </si>
  <si>
    <t>776270450</t>
  </si>
  <si>
    <t>Lepenie povlakových podláh na schodiskových stupňoch a podestách</t>
  </si>
  <si>
    <t>678</t>
  </si>
  <si>
    <t>"sokle 10%"  67,52*0,1</t>
  </si>
  <si>
    <t>776541100</t>
  </si>
  <si>
    <t>Lepenie povlakových podláh PVC heterogénnych v pásoch</t>
  </si>
  <si>
    <t>680</t>
  </si>
  <si>
    <t>"P1.1" (31,56-13,4)+104,51+18,61+18,70+15,01+13,03+8,28+3,21+11,95+57,63+18,7</t>
  </si>
  <si>
    <t>"P1.2"  13,4</t>
  </si>
  <si>
    <t>"sokle 5%"  932,83*0,05</t>
  </si>
  <si>
    <t>341</t>
  </si>
  <si>
    <t>2841305110</t>
  </si>
  <si>
    <t>Heterogénny vinyl  lepený, trieda záťaže 32,</t>
  </si>
  <si>
    <t>682</t>
  </si>
  <si>
    <t>(74,272+979,472) *1,02</t>
  </si>
  <si>
    <t>998776203</t>
  </si>
  <si>
    <t>Presun hmôt pre podlahy povlakové v objektoch výšky nad 12 do 24 m</t>
  </si>
  <si>
    <t>684</t>
  </si>
  <si>
    <t>781</t>
  </si>
  <si>
    <t>Dokončovacie práce a obklady</t>
  </si>
  <si>
    <t>343</t>
  </si>
  <si>
    <t>781445107</t>
  </si>
  <si>
    <t>Montáž obkladov vnútor. stien z obkladačiek kladených do tmelu veľ. 300x600 mm</t>
  </si>
  <si>
    <t>686</t>
  </si>
  <si>
    <t>"1.07" (2,85*2+1,95*2)*2,2-0,7*2</t>
  </si>
  <si>
    <t>"1.20" (5,85*2+3,5*2)*2,2-(0,9*2*2+1,2*1,1)</t>
  </si>
  <si>
    <t>"1.22" (2,9*2+3,55*2)*2,2-0,8*2</t>
  </si>
  <si>
    <t>"1.24" (2,95*2+3,55*2)*2,2-0,8*2</t>
  </si>
  <si>
    <t>"1.26" (5,95*2+3,45*2+0,25)*2,2-(0,9*2+0,6*0,6+2*1,1)</t>
  </si>
  <si>
    <t>"1.29-1.31" (3,65*2+2,65*2+1,5*2+1,55*2+2,95*2)*2,2-(0,8*2+0,7*4+2,5*1,1)</t>
  </si>
  <si>
    <t>"1.32" (2,85+0,6*2)*0,6</t>
  </si>
  <si>
    <t>Medzisúčet 1.NP</t>
  </si>
  <si>
    <t>"2.02" (2,85*2+1,95*2)*2,2-0,7*2</t>
  </si>
  <si>
    <t>"2.05 + 2.06" (4,6+0,6+4+0,6)*0,6</t>
  </si>
  <si>
    <t>"2.07" (3,5*2+0,4*2+2,65*2)*2,2-(0,8*2+1,4*1,1)</t>
  </si>
  <si>
    <t>"2.08" (2,69*2+1,85*2+0,7*2+5,8+0,3*2)*2,2+5,65*1,15-0,8*2</t>
  </si>
  <si>
    <t>"2.09" (1,85*2+2,2*2)*2,2-1*2</t>
  </si>
  <si>
    <t>Medzisúčet 2.NP</t>
  </si>
  <si>
    <t>"3.02" (1,05+1,5*2+0,7+1,35*4+0,9+0,925+0,3*2)*2,1</t>
  </si>
  <si>
    <t>5978650000</t>
  </si>
  <si>
    <t>Obkladačka  min. rozmer 298x598 mm</t>
  </si>
  <si>
    <t>688</t>
  </si>
  <si>
    <t>345</t>
  </si>
  <si>
    <t>5856110600</t>
  </si>
  <si>
    <t>Flexibilné lepidlo na obklady</t>
  </si>
  <si>
    <t>690</t>
  </si>
  <si>
    <t>"4kg/m2"  332,212*4</t>
  </si>
  <si>
    <t>692</t>
  </si>
  <si>
    <t>"0,8 kg/m2" 332,212 *0,8</t>
  </si>
  <si>
    <t>347</t>
  </si>
  <si>
    <t>998781203</t>
  </si>
  <si>
    <t>Presun hmôt pre obklady keramické v objektoch výšky nad 12 do 24 m</t>
  </si>
  <si>
    <t>694</t>
  </si>
  <si>
    <t>784</t>
  </si>
  <si>
    <t>Dokončovacie práce - maľby</t>
  </si>
  <si>
    <t>784410100</t>
  </si>
  <si>
    <t>Penetrovanie jednonásobné jemnozrnných podkladov výšky do 3, 80 m</t>
  </si>
  <si>
    <t>696</t>
  </si>
  <si>
    <t>Medzisúčet stropy</t>
  </si>
  <si>
    <t>" nové murivo"  714,231*1,1</t>
  </si>
  <si>
    <t>Medzisúčet  steny</t>
  </si>
  <si>
    <t>349</t>
  </si>
  <si>
    <t>784452271</t>
  </si>
  <si>
    <t>Maľby z maliarskych zmesí tekutých, ručne nanášané dvojnásobné základné na podklad jemnozrnný výšky do 3, 80 m</t>
  </si>
  <si>
    <t>698</t>
  </si>
  <si>
    <t>Práce a dodávky M</t>
  </si>
  <si>
    <t>33-M</t>
  </si>
  <si>
    <t>Montáže dopr.zariad.sklad.zar.a váh</t>
  </si>
  <si>
    <t>330530207</t>
  </si>
  <si>
    <t>Demontáž výťahového stroja a zariadenia   kabína+strojovňa</t>
  </si>
  <si>
    <t>700</t>
  </si>
  <si>
    <t>262144</t>
  </si>
  <si>
    <t>2 - E.1.4 Zdravotechnická inštalácia</t>
  </si>
  <si>
    <t xml:space="preserve">    ZTI - Zdravotechnické inštalácie</t>
  </si>
  <si>
    <t>ZTI</t>
  </si>
  <si>
    <t>Zdravotechnické inštalácie</t>
  </si>
  <si>
    <t>221.001</t>
  </si>
  <si>
    <t>Potrubie pripájacie s ochranou proti hluku a požiaru D40 (napr. Rehau Raupiano Plus alebo ekvivalent)</t>
  </si>
  <si>
    <t>221.002</t>
  </si>
  <si>
    <t>Potrubie pripájacie s ochranou proti hluku a požiaru D50 (napr. Rehau Raupiano Plus alebo ekvivalent)</t>
  </si>
  <si>
    <t>221.003</t>
  </si>
  <si>
    <t>Potrubie pripájacie s ochranou proti hluku a požiaru D75 (napr. Rehau Raupiano Plus alebo ekvivalent)</t>
  </si>
  <si>
    <t>221.004</t>
  </si>
  <si>
    <t>Potrubie pripájacie s ochranou proti hluku a požiaru D100 (napr. Rehau Raupiano Plus alebo ekvivalent)</t>
  </si>
  <si>
    <t>221.005a</t>
  </si>
  <si>
    <t>Tvarovky k rúrkam s ochranou proti hluku a požiaru (napr. Rehau Raupiano Plus alebo ekvivalent) - materiál</t>
  </si>
  <si>
    <t>221.005b</t>
  </si>
  <si>
    <t>Tvarovky k rúrkam s ochranou proti hluku a požiaru (napr. Rehau Raupiano Plus alebo ekvivalent) - montáž</t>
  </si>
  <si>
    <t>221.006</t>
  </si>
  <si>
    <t>Odvod kondenzu (husí krk) DN32</t>
  </si>
  <si>
    <t>221.007</t>
  </si>
  <si>
    <t>Zápachový uzáver (napr. HL136N alebo ekvivalent) dodávka+montáž</t>
  </si>
  <si>
    <t>221.008</t>
  </si>
  <si>
    <t>Potrubie vedené v zemi PVC-U  D100</t>
  </si>
  <si>
    <t>221.009</t>
  </si>
  <si>
    <t>Potrubie vedené v zemi PVC-U  D125</t>
  </si>
  <si>
    <t>221.010</t>
  </si>
  <si>
    <t>Vyvedenie a upevnenie kanal. Výpustiek  D40</t>
  </si>
  <si>
    <t>221.011</t>
  </si>
  <si>
    <t>Vyvedenie a upevnenie kanal. Výpustiek  D50</t>
  </si>
  <si>
    <t>221.012</t>
  </si>
  <si>
    <t>Vyvedenie a upevnenie kanal. Výpustiek  D75</t>
  </si>
  <si>
    <t>221.013</t>
  </si>
  <si>
    <t>Vyvedenie a upevnenie kanal. Výpustiek  D110</t>
  </si>
  <si>
    <t>221.014</t>
  </si>
  <si>
    <t>Montáž potr. Z kanal. rúr v otv. výkope DN100</t>
  </si>
  <si>
    <t>221.015</t>
  </si>
  <si>
    <t>Montáž potr. Z kanal. rúr v otv. výkope DN125</t>
  </si>
  <si>
    <t>221.016</t>
  </si>
  <si>
    <t>Skúška tesnosti kanalizácie</t>
  </si>
  <si>
    <t>221.017</t>
  </si>
  <si>
    <t>Montáž kanalizačného potr. Vnútorného</t>
  </si>
  <si>
    <t>221.018</t>
  </si>
  <si>
    <t>Hĺbenie rýh šírka do 2m v hor.3 do 100 m3</t>
  </si>
  <si>
    <t>221.019</t>
  </si>
  <si>
    <t>Príplatok za lepivosť</t>
  </si>
  <si>
    <t>221.020</t>
  </si>
  <si>
    <t>Piesok pre obsyp</t>
  </si>
  <si>
    <t>221.021</t>
  </si>
  <si>
    <t>Zvislé premiestnenie výkopu</t>
  </si>
  <si>
    <t>221.022</t>
  </si>
  <si>
    <t>Obsyp potr. Bez prehodenia sypaniny</t>
  </si>
  <si>
    <t>221.023</t>
  </si>
  <si>
    <t>Príplatok za preh. Sypaniny</t>
  </si>
  <si>
    <t>221.024</t>
  </si>
  <si>
    <t>Zásyp jám,rýh</t>
  </si>
  <si>
    <t>221.025</t>
  </si>
  <si>
    <t>Zaplnenie rýh v stenách maltou</t>
  </si>
  <si>
    <t>221.026</t>
  </si>
  <si>
    <t>Potrubie pre ZT inštalácie 18x1,2 mat. nerezová oceľ (napr. Ivar. Inox alebo ekvivalent)</t>
  </si>
  <si>
    <t>221.027</t>
  </si>
  <si>
    <t>Potrubie pre ZT inštalácie 22x1,5 mat. nerezová oceľ (napr. Ivar. Inox alebo ekvivalent)</t>
  </si>
  <si>
    <t>221.028</t>
  </si>
  <si>
    <t>Potrubie pre ZT inštalácie 28x1.5 mat. nerezová oceľ (napr. Ivar. Inox alebo ekvivalent)</t>
  </si>
  <si>
    <t>221.029</t>
  </si>
  <si>
    <t>Potrubie pre ZT inštalácie 35x1.5 mat. nerezová oceľ (napr. Ivar. Inox alebo ekvivalent)</t>
  </si>
  <si>
    <t>221.030</t>
  </si>
  <si>
    <t>Potrubie pre ZT inštalácie 42x1.5 mat. nerezová oceľ (napr. Ivar. Inox alebo ekvivalent)</t>
  </si>
  <si>
    <t>221.031</t>
  </si>
  <si>
    <t>Potrubie pre ZT inštalácie 54x1.5 mat. nerezová oceľ (napr. Ivar. Inox alebo ekvivalent)</t>
  </si>
  <si>
    <t>221.032</t>
  </si>
  <si>
    <t>Potrubie pre ZT inštalácie 88,9x2 mat. nerezová oceľ (napr. Ivar. Inox alebo ekvivalent)</t>
  </si>
  <si>
    <t>221.033</t>
  </si>
  <si>
    <t>Fitinky pre potr. mat. nerezová oceľ (napr. Ivar. Inox alebo ekvivalent)</t>
  </si>
  <si>
    <t>221.034</t>
  </si>
  <si>
    <t>Montáž potrubia z nerezovej ocele</t>
  </si>
  <si>
    <t>221.035</t>
  </si>
  <si>
    <t>Potrubie plasthliníkové 20x2 (napr. Pex Ivar Alpex Duo alebo ekvivalent)</t>
  </si>
  <si>
    <t>221.036</t>
  </si>
  <si>
    <t>Potrubie plasthliníkové 26x3 (napr. Pex Ivar Alpex Duo alebo ekvivalent)</t>
  </si>
  <si>
    <t>221.037</t>
  </si>
  <si>
    <t>Fitinky pre potrubie plasthliníkové</t>
  </si>
  <si>
    <t>221.038</t>
  </si>
  <si>
    <t>Montáž potrubia plasthliníkového</t>
  </si>
  <si>
    <t>221.039</t>
  </si>
  <si>
    <t>Demontáž potrubia   0,01650t</t>
  </si>
  <si>
    <t>221.040</t>
  </si>
  <si>
    <t>Izolačné trubice PE pre ZTI a ÚK (napr. DG-Tubolit alebo ekvivalent) 22x10</t>
  </si>
  <si>
    <t>221.041</t>
  </si>
  <si>
    <t>Izolačné trubice PE pre ZTI a ÚK (napr. DG-Tubolit alebo ekvivalent) 28x10</t>
  </si>
  <si>
    <t>221.042</t>
  </si>
  <si>
    <t>Izolačné trubice PE pre ZTI a ÚK (napr. DG-Tubolit alebo ekvivalent) 35x10</t>
  </si>
  <si>
    <t>221.043</t>
  </si>
  <si>
    <t>Izolačné trubice PE pre ZTI a ÚK (napr. DG-Tubolit alebo ekvivalent) 42x10</t>
  </si>
  <si>
    <t>221.044</t>
  </si>
  <si>
    <t>Izolačné trubice PE pre ZTI a ÚK (napr. DG-Tubolit alebo ekvivalent) 50x10</t>
  </si>
  <si>
    <t>221.045</t>
  </si>
  <si>
    <t>Izolačné trubice PE pre ZTI a ÚK (napr. DG-Tubolit alebo ekvivalent) 89x10</t>
  </si>
  <si>
    <t>221.046</t>
  </si>
  <si>
    <t>Izolačné trubice PE pre ZTI a ÚK (napr. DG-Tubolit alebo ekvivalent) 22x20</t>
  </si>
  <si>
    <t>221.047</t>
  </si>
  <si>
    <t>Izolačné trubice PE pre ZTI a ÚK (napr. DG-Tubolit alebo ekvivalent) 28x30</t>
  </si>
  <si>
    <t>221.048</t>
  </si>
  <si>
    <t>Izolačné trubice PE pre ZTI a ÚK (napr. DG-Tubolit alebo ekvivalent) 35x30</t>
  </si>
  <si>
    <t>221.049</t>
  </si>
  <si>
    <t>Montáž tepelnej izolácie z trubíc PE pre ZTI a ÚK (napr. DG-Tubolit alebo ekvivalent)</t>
  </si>
  <si>
    <t>221.050</t>
  </si>
  <si>
    <t>Tlaková skúška vodov. Potrubia</t>
  </si>
  <si>
    <t>221.051</t>
  </si>
  <si>
    <t>Preplach a dezinfekcia vod. Potrubia</t>
  </si>
  <si>
    <t>221.052</t>
  </si>
  <si>
    <t>Izolácia miner. Vlna s AL fóliou  DN40 hr. 40mm</t>
  </si>
  <si>
    <t>221.053</t>
  </si>
  <si>
    <t>Izolácia miner. Vlna s AL fóliou  DN50 hr. 50mm</t>
  </si>
  <si>
    <t>221.054</t>
  </si>
  <si>
    <t>Merač tepla s prietokom 3,5 m3/h (napr. Pollucom M QN 3,5 alebo ekvivalent)</t>
  </si>
  <si>
    <t>221.055</t>
  </si>
  <si>
    <t>Kalorimetrické počítadlo (napr.Supercal 531 alebo ekvivalent)</t>
  </si>
  <si>
    <t>221.056</t>
  </si>
  <si>
    <t>Guľový kohút DN25</t>
  </si>
  <si>
    <t>221.057</t>
  </si>
  <si>
    <t>Guľový kohút DN50</t>
  </si>
  <si>
    <t>221.058</t>
  </si>
  <si>
    <t>Šupátko vodárenské DN80</t>
  </si>
  <si>
    <t>221.059</t>
  </si>
  <si>
    <t>Montáž pôvodného vodomeru</t>
  </si>
  <si>
    <t>221.060</t>
  </si>
  <si>
    <t>Filter DN50</t>
  </si>
  <si>
    <t>221.061</t>
  </si>
  <si>
    <t>Filter DN80</t>
  </si>
  <si>
    <t>221.062</t>
  </si>
  <si>
    <t>Montáž armatúr</t>
  </si>
  <si>
    <t>221.063</t>
  </si>
  <si>
    <t>Demontáž armatúr  0,014500t</t>
  </si>
  <si>
    <t>221.064</t>
  </si>
  <si>
    <t>Guľový ventil s prip. Na hadičku DN15</t>
  </si>
  <si>
    <t>221.065</t>
  </si>
  <si>
    <t>Hasiace zariadenie DN25/30m</t>
  </si>
  <si>
    <t>221.066</t>
  </si>
  <si>
    <t>Sprchový žlab s mriežkou</t>
  </si>
  <si>
    <t>221.067</t>
  </si>
  <si>
    <t>Strešný vtok s elektroohrevom s asf. manžetou, pochôdzny (napr. HL62.1BH alebo ekvivalent)</t>
  </si>
  <si>
    <t>221.068</t>
  </si>
  <si>
    <t>Sifón umyvadlový</t>
  </si>
  <si>
    <t>221.069</t>
  </si>
  <si>
    <t>Sifón drezový</t>
  </si>
  <si>
    <t>221.070</t>
  </si>
  <si>
    <t>Podomietková vodná zápach. Uzávierka s tvarovkou pre prívod vody (napr. HL406 alebo ekvivalent)</t>
  </si>
  <si>
    <t>221.071</t>
  </si>
  <si>
    <t>Pisoár keramický závesný v bielej farbe (napr. Geberit Nova Pro alebo ekvivalent) s radar.splach.+zdroj</t>
  </si>
  <si>
    <t>221.072</t>
  </si>
  <si>
    <t>Závesné zariadenie pre pisoár (napr. Geberit Duofix alebo ekvivalent)</t>
  </si>
  <si>
    <t>221.073</t>
  </si>
  <si>
    <t>Záchodová misa keramická v bielej farbe (napr. Geberit Nova Proalebo ekvivalent)</t>
  </si>
  <si>
    <t>221.074</t>
  </si>
  <si>
    <t>Závesné zariadenie pre WC (napr. Geberit Duofix alebo ekvivalent)</t>
  </si>
  <si>
    <t>221.075</t>
  </si>
  <si>
    <t>Sedátko pre WC</t>
  </si>
  <si>
    <t>221.076</t>
  </si>
  <si>
    <t>Ovládanie splachovania manuál.</t>
  </si>
  <si>
    <t>221.077</t>
  </si>
  <si>
    <t>Umývadlo keramické biele  (napr. JIKA alebo ekvivalent)</t>
  </si>
  <si>
    <t>221.078</t>
  </si>
  <si>
    <t>Drez nerez jedn.</t>
  </si>
  <si>
    <t>221.079</t>
  </si>
  <si>
    <t>Výlevka keramická biela (napr. JIKA alebo ekvivalent)</t>
  </si>
  <si>
    <t>221.080</t>
  </si>
  <si>
    <t>Sprchová zástena sklenená rovná (napr. JIKA  alebo ekvivalent)</t>
  </si>
  <si>
    <t>221.081</t>
  </si>
  <si>
    <t>Montáž sprchovej zásteny</t>
  </si>
  <si>
    <t>221.082</t>
  </si>
  <si>
    <t>Batéria umývadlová páková chromová s výpusťou do otvoru (napr. JIKA alebo ekvivalent)</t>
  </si>
  <si>
    <t>221.083</t>
  </si>
  <si>
    <t>Batéria drezová páková chromová s výpusťou do otvoru (napr. JIKA alebo ekvivalent)</t>
  </si>
  <si>
    <t>221.084</t>
  </si>
  <si>
    <t>Batéria drezová páková chromová nástenná (napr. JIKA alebo ekvivalent)</t>
  </si>
  <si>
    <t>221.085</t>
  </si>
  <si>
    <t>Batéria sprchová chromová páková nástenná so sprchovou sadou+držiak (napr. JIKA alebo ekvivalent)</t>
  </si>
  <si>
    <t>221.086</t>
  </si>
  <si>
    <t>Guľový kohút K3d DN20</t>
  </si>
  <si>
    <t>221.087</t>
  </si>
  <si>
    <t>Montáž zariaďovacích predmetov</t>
  </si>
  <si>
    <t>221.088</t>
  </si>
  <si>
    <t>Demontáž zariaďovacích predmetov  0,02150t</t>
  </si>
  <si>
    <t>221.089</t>
  </si>
  <si>
    <t>Montáž batérií</t>
  </si>
  <si>
    <t>221.090</t>
  </si>
  <si>
    <t>Demontáž batérií  0,01210t</t>
  </si>
  <si>
    <t>221.091a</t>
  </si>
  <si>
    <t>Konzoly pre uchytenie horiz.rozvodu - materiál</t>
  </si>
  <si>
    <t>221.091b</t>
  </si>
  <si>
    <t>Konzoly pre uchytenie horiz.rozvodu - montáž</t>
  </si>
  <si>
    <t>3 - E.1.5 Vykurovanie</t>
  </si>
  <si>
    <t xml:space="preserve">    731 - Vykurovanie</t>
  </si>
  <si>
    <t>731</t>
  </si>
  <si>
    <t>Vykurovanie</t>
  </si>
  <si>
    <t>731.001</t>
  </si>
  <si>
    <t>Potrubie 18x1,2 z uhlíkovej ocele zvonku pozinkované pre trvalo zavodnené systémy (napr. Ivar.C Steel alebo ekvivalent)</t>
  </si>
  <si>
    <t>731.002</t>
  </si>
  <si>
    <t>Potrubie 22x1,5 z uhlíkovej ocele zvonku pozinkované pre trvalo zavodnené systémy (napr. Ivar.C Steel alebo ekvivalent)</t>
  </si>
  <si>
    <t>731.003</t>
  </si>
  <si>
    <t>Potrubie 28x1,5 z uhlíkovej ocele zvonku pozinkované pre trvalo zavodnené systémy (napr. Ivar.C Steel alebo ekvivalent)</t>
  </si>
  <si>
    <t>731.004</t>
  </si>
  <si>
    <t>Potrubie 35x1,5 z uhlíkovej ocele zvonku pozinkované pre trvalo zavodnené systémy (napr. Ivar.C Steel alebo ekvivalent)</t>
  </si>
  <si>
    <t>731.005</t>
  </si>
  <si>
    <t>Potrubie 42x1,5 z uhlíkovej ocele zvonku pozinkované pre trvalo zavodnené systémy (napr. Ivar.C Steel alebo ekvivalent)</t>
  </si>
  <si>
    <t>731.006</t>
  </si>
  <si>
    <t>Potrubie 54x1,5 z uhlíkovej ocele zvonku pozinkované pre trvalo zavodnené systémy (napr. Ivar.C Steel alebo ekvivalent)</t>
  </si>
  <si>
    <t>731.007</t>
  </si>
  <si>
    <t>Montáž potrubia z uhlíkovej ocele, pre trvalo zavodnené systémy</t>
  </si>
  <si>
    <t>731.008</t>
  </si>
  <si>
    <t>Demontáž potrubia     0,00850t</t>
  </si>
  <si>
    <t>731.009</t>
  </si>
  <si>
    <t>Fitinky pre potrubie z uhlíkovej ocele</t>
  </si>
  <si>
    <t>731.010</t>
  </si>
  <si>
    <t>Izolačné trubice PE pre systémy ZTI a ÚK 18x20 (napr. DG-Tubolit alebo ekvivalent)</t>
  </si>
  <si>
    <t>731.011</t>
  </si>
  <si>
    <t>Izolačné trubice PE pre systémy ZTI a ÚK 22x20 (napr. DG-Tubolit alebo ekvivalent)</t>
  </si>
  <si>
    <t>731.012</t>
  </si>
  <si>
    <t>Izolačné trubice PE pre systémy ZTI a ÚK 28x30 (napr. DG-Tubolit alebo ekvivalent)</t>
  </si>
  <si>
    <t>731.013</t>
  </si>
  <si>
    <t>Izolačné trubice PE pre systémy ZTI a ÚK 35x30 (napr. DG-Tubolit alebo ekvivalent)</t>
  </si>
  <si>
    <t>731.014</t>
  </si>
  <si>
    <t>Izolácia ninerálna vlna s al. fóliouDN40 hr. 40mm</t>
  </si>
  <si>
    <t>731.015</t>
  </si>
  <si>
    <t>Izolácia ninerálna vlna s al. fóliouDN50 hr. 50mm</t>
  </si>
  <si>
    <t>731.016</t>
  </si>
  <si>
    <t>Montáž tepelnej izolácie</t>
  </si>
  <si>
    <t>731.017</t>
  </si>
  <si>
    <t>Elektronické obehové čerpadlo pre vykurovacie systémy (napr.Grundfos Magna alebo ekvivalent) 1 50-120F dodávka+montáž</t>
  </si>
  <si>
    <t>731.018</t>
  </si>
  <si>
    <t>Šupátko prír. DN50</t>
  </si>
  <si>
    <t>731.019</t>
  </si>
  <si>
    <t>731.020</t>
  </si>
  <si>
    <t>Teplomer 0-120</t>
  </si>
  <si>
    <t>731.021</t>
  </si>
  <si>
    <t>Termostat. radiátorový Ventil rohový (napr. Heimeier V-Exakt alebo ekvivalent) DN15</t>
  </si>
  <si>
    <t>731.022</t>
  </si>
  <si>
    <t>Termostat. Hlavica k radiatorovému ventilu (napr. Heimeier V-Exakt alebo ekvivalent)</t>
  </si>
  <si>
    <t>731.023</t>
  </si>
  <si>
    <t>Regulačné šróbenie radiatorové rohové (napr. Heimeier Regulux alebo ekvivalent) DN15</t>
  </si>
  <si>
    <t>731.024</t>
  </si>
  <si>
    <t>Vyvažovací ventil pre hydronické vyváženie ručný s vypúšťaním (napr. Heimeier STAD alebo ekvivalent) DN10</t>
  </si>
  <si>
    <t>731.025</t>
  </si>
  <si>
    <t>Vyvažovací ventil pre hydronické vyváženie ručný s vypúšťaním (napr. Heimeier STAD alebo ekvivalent) DN15</t>
  </si>
  <si>
    <t>731.026</t>
  </si>
  <si>
    <t>Vyvažovací ventil pre hydronické vyváženie ručný s vypúšťaním (napr. Heimeier STAD alebo ekvivalent) DN20</t>
  </si>
  <si>
    <t>731.027</t>
  </si>
  <si>
    <t>Guľový kohút DN15</t>
  </si>
  <si>
    <t>731.028</t>
  </si>
  <si>
    <t>Guľový kohút DN20</t>
  </si>
  <si>
    <t>731.029</t>
  </si>
  <si>
    <t>731.030</t>
  </si>
  <si>
    <t>Vyregulovanie sústavy</t>
  </si>
  <si>
    <t>731.031</t>
  </si>
  <si>
    <t>731.032</t>
  </si>
  <si>
    <t>Demontáž armatúr   0,00850t</t>
  </si>
  <si>
    <t>731.033</t>
  </si>
  <si>
    <t>Vykurovacie teleso oceľové, panelové biele (napr. Koratherm horizontal alebo ekvivalent)  K11-588/700</t>
  </si>
  <si>
    <t>731.034</t>
  </si>
  <si>
    <t>Vykurovacie teleso oceľové, panelové biele (napr. Koratherm horizontal alebo ekvivalent)  K11-588/800</t>
  </si>
  <si>
    <t>731.035</t>
  </si>
  <si>
    <t>Vykurovacie teleso oceľové, panelové biele (napr. Koratherm horizontal alebo ekvivalent)  K11-588/1000</t>
  </si>
  <si>
    <t>731.036</t>
  </si>
  <si>
    <t>Vykurovacie teleso oceľové, panelové biele (napr. Koratherm horizontal alebo ekvivalent)  K11-588/1100</t>
  </si>
  <si>
    <t>731.037</t>
  </si>
  <si>
    <t>Vykurovacie teleso oceľové, panelové biele (napr. Koratherm horizontal alebo ekvivalent)  K11-588/1200</t>
  </si>
  <si>
    <t>731.038</t>
  </si>
  <si>
    <t>Vykurovacie teleso oceľové, panelové biele (napr. Koratherm horizontal alebo ekvivalent)  K11-588/1600</t>
  </si>
  <si>
    <t>731.039</t>
  </si>
  <si>
    <t>Vykurovacie teleso oceľové, panelové biele (napr. Koratherm horizontal alebo ekvivalent)  K11-588/1800</t>
  </si>
  <si>
    <t>731.040</t>
  </si>
  <si>
    <t>Vykurovacie teleso oceľové, panelové biele (napr. Koratherm horizontal alebo ekvivalent)  K20-588/1100</t>
  </si>
  <si>
    <t>731.041</t>
  </si>
  <si>
    <t>Vykurovacie teleso oceľové, panelové biele (napr. Koratherm horizontal alebo ekvivalent)  K20-588/1600</t>
  </si>
  <si>
    <t>731.042</t>
  </si>
  <si>
    <t>Vykurovacie teleso oceľové, panelové biele (napr. Koratherm horizontal alebo ekvivalent)  K20-588/1800</t>
  </si>
  <si>
    <t>731.043</t>
  </si>
  <si>
    <t>Vykurovacie teleso oceľové, panelové biele (napr. Koratherm horizontal alebo ekvivalent)  K20-588/2000</t>
  </si>
  <si>
    <t>731.044</t>
  </si>
  <si>
    <t>Vykurovacie teleso oceľové, panelové biele (napr. Koratherm horizontal alebo ekvivalent)  K21-588/1000</t>
  </si>
  <si>
    <t>731.045</t>
  </si>
  <si>
    <t>Vykurovacie teleso oceľové, panelové biele (napr. Koratherm horizontal alebo ekvivalent)  K21-588/1200</t>
  </si>
  <si>
    <t>731.046</t>
  </si>
  <si>
    <t>Vykurovacie teleso oceľové, panelové biele (napr. Koratherm horizontal alebo ekvivalent)  K22-588/1000</t>
  </si>
  <si>
    <t>731.047</t>
  </si>
  <si>
    <t>Vykurovacie teleso oceľové, panelové biele (napr. Koratherm horizontal alebo ekvivalent)  K22-588/1100</t>
  </si>
  <si>
    <t>731.048</t>
  </si>
  <si>
    <t>Vykurovacie teleso oceľové, panelové biele (napr. Koratherm horizontal alebo ekvivalent)  K22-588/1200</t>
  </si>
  <si>
    <t>731.049</t>
  </si>
  <si>
    <t>Vykurovacie teleso oceľové, panelové biele (napr. Koratherm horizontal alebo ekvivalent)  K11-884/500</t>
  </si>
  <si>
    <t>731.050</t>
  </si>
  <si>
    <t>Vykurovacie teleso oceľové, panelové biele (napr. Koratherm horizontal alebo ekvivalent)  K22-884/500</t>
  </si>
  <si>
    <t>731.051</t>
  </si>
  <si>
    <t>Vykurovacie teleso oceľové, panelové biele (napr. Koratherm horizontal alebo ekvivalent)  K22-884/700</t>
  </si>
  <si>
    <t>731.052</t>
  </si>
  <si>
    <t>Vykurovacie teleso oceľové, panelové biele (napr. Koratherm horizontal alebo ekvivalent)  K22-884/800</t>
  </si>
  <si>
    <t>731.053</t>
  </si>
  <si>
    <t>Vykurovacie teleso oceľové, panelové biele (napr. Koratherm horizontal alebo ekvivalent)  K22-884/900</t>
  </si>
  <si>
    <t>731.054</t>
  </si>
  <si>
    <t>Konzoly pre telesá</t>
  </si>
  <si>
    <t>731.055</t>
  </si>
  <si>
    <t>Konzoly pre uchytenie horiz. rozvodu - materiál</t>
  </si>
  <si>
    <t>731.055b</t>
  </si>
  <si>
    <t>Konzoly pre uchytenie horiz. rozvodu -  montáž</t>
  </si>
  <si>
    <t>731.056</t>
  </si>
  <si>
    <t>Montáž vykurovacích telies</t>
  </si>
  <si>
    <t>4 - E.1.6 Vzduchotechnika</t>
  </si>
  <si>
    <t>24-M - Montáž vzduchotechnických zariadení</t>
  </si>
  <si>
    <t xml:space="preserve">    1. - Vetranie rekuperáciou</t>
  </si>
  <si>
    <t xml:space="preserve">    2. - Vetranie HaZZ</t>
  </si>
  <si>
    <t xml:space="preserve">    3. - Vetranie krízového štábu</t>
  </si>
  <si>
    <t xml:space="preserve">    4. - Vetranie šatní</t>
  </si>
  <si>
    <t xml:space="preserve">    5. - Klimatizácia</t>
  </si>
  <si>
    <t xml:space="preserve">    95-M - Sprevádzkovanie a revízie</t>
  </si>
  <si>
    <t>24-M</t>
  </si>
  <si>
    <t>Montáž vzduchotechnických zariadení</t>
  </si>
  <si>
    <t>1.</t>
  </si>
  <si>
    <t>Vetranie rekuperáciou</t>
  </si>
  <si>
    <t>1.01a</t>
  </si>
  <si>
    <t>Rekuperačná vzduchotechnická jednotka nástrešná 7950m3/h @ 500Pa s účinnosťou rekuperácie 90%, filtráciou G4 na odvode a F7 na prívode s chladením a ohrevom vzduchu tepelným čerpadlom, motorickými uzatváracími klapkammi, (napr. Duplex 10000N al. ekvival.)</t>
  </si>
  <si>
    <t>1.01b</t>
  </si>
  <si>
    <t>Oceľový rám pre osadenie vzduchotechnickej jednotky 3360x1620 H600 pre zaťaženie 1300kg osadený na 8 oporných nohách podľa rozmeru jednotky</t>
  </si>
  <si>
    <t>1.02</t>
  </si>
  <si>
    <t>Autonómny riadiaci systém ovládaný snímačmi konštatného tlaku vzduchu v potrubí, s možnosťou riadenia cez internet, (napr. Atrea RD5 alebo ekvivalent)</t>
  </si>
  <si>
    <t>1.03a</t>
  </si>
  <si>
    <t>Kondenzačná jednotka s tepelným čerpadlom 38kW chladivo R410A, (napr. Daikin ERQ200AW1 alebo ekvivalent)</t>
  </si>
  <si>
    <t>1.03b</t>
  </si>
  <si>
    <t>Oceľový rám pre osadenie vzduchotechnickej jednotky 930x765 H600 pre zaťaženie 200kg osadený na 4 oporných nohách podľa rozmeru jednotky</t>
  </si>
  <si>
    <t>1.04</t>
  </si>
  <si>
    <t>Komunikačný modul expanzného ventila riadený 0-10V, (napr. Daikin EKEQFCBA alebo ekvivalent)</t>
  </si>
  <si>
    <t>1.05</t>
  </si>
  <si>
    <t>Modul expanzného ventilu, (napr. Daikin EKEXV200 alebo ekvivalent)</t>
  </si>
  <si>
    <t>1.06</t>
  </si>
  <si>
    <t>Tlmič hluku 900x710/1500</t>
  </si>
  <si>
    <t>1.07</t>
  </si>
  <si>
    <t>Strešný prestup d500</t>
  </si>
  <si>
    <t>1.08</t>
  </si>
  <si>
    <t>Prívodný anemostat 600x600 nastaviteľné lamely, regulácia, bielej farby, (napr.  OD-8/K1/Z/600/24 alebo ekvivalent)</t>
  </si>
  <si>
    <t>1.09</t>
  </si>
  <si>
    <t>Prívodný anemostat 400x400 nastaviteľné lamely, regulácia, bielej farby, (napr.  OD-8/K1/Z/400/16 alebo ekvivalent)</t>
  </si>
  <si>
    <t>1.10</t>
  </si>
  <si>
    <t>Odvodný anemostat 600x600 nastaviteľné lamely, regulácia, bielej farby, (napr. OD-8/K1/A/600/24 alebo ekvivalentň</t>
  </si>
  <si>
    <t>1.11</t>
  </si>
  <si>
    <t>Prívodná výustka 200x100 dvojradá, s reguláciou, bielej farby</t>
  </si>
  <si>
    <t>1.12</t>
  </si>
  <si>
    <t>Prívodná výustka 300x100 dvojradá, s reguláciou, bielej farby</t>
  </si>
  <si>
    <t>1.13</t>
  </si>
  <si>
    <t>Prívodná výustka 400x100 dvojradá, s reguláciou, bielej farby</t>
  </si>
  <si>
    <t>1.14</t>
  </si>
  <si>
    <t>Odvodná výustka 400x200 jednoradá, s reguláciou, bielej farby</t>
  </si>
  <si>
    <t>1.15</t>
  </si>
  <si>
    <t>Prívodný tanierový ventil DN100, bielej farby</t>
  </si>
  <si>
    <t>1.16</t>
  </si>
  <si>
    <t>Prívodný tanierový ventil DN125, bielej farby</t>
  </si>
  <si>
    <t>1.17</t>
  </si>
  <si>
    <t>Prívodný tanierový ventil DN150, bielej farby</t>
  </si>
  <si>
    <t>1.18</t>
  </si>
  <si>
    <t>Odvodný tanierový ventil DN100, bielej farby</t>
  </si>
  <si>
    <t>1.19</t>
  </si>
  <si>
    <t>Odvodný tanierový ventil DN125, bielej farby</t>
  </si>
  <si>
    <t>1.20</t>
  </si>
  <si>
    <t>Odvodný tanierový ventil DN150, bielej farby</t>
  </si>
  <si>
    <t>1.21</t>
  </si>
  <si>
    <t>Odvodný tanierový ventil DN200, bielej farby</t>
  </si>
  <si>
    <t>1.22</t>
  </si>
  <si>
    <t>Prepojovacie potrubie Cu 10/22 v izolácii s parozabranou do vonkajšieho prostredia</t>
  </si>
  <si>
    <t>bm</t>
  </si>
  <si>
    <t>1.23</t>
  </si>
  <si>
    <t>Potrubie kruhové do o100 do 30% tvarovky</t>
  </si>
  <si>
    <t>1.24</t>
  </si>
  <si>
    <t>Potrubie kruhové do o125 do 30% tvarovky</t>
  </si>
  <si>
    <t>1.25</t>
  </si>
  <si>
    <t>Potrubie kruhové do o150 do 30% tvarovky</t>
  </si>
  <si>
    <t>1.26</t>
  </si>
  <si>
    <t>Potrubie kruhové do o200 do 30% tvarovky</t>
  </si>
  <si>
    <t>1.27</t>
  </si>
  <si>
    <t>Potrubie kruhové do o250 do 30% tvarovky</t>
  </si>
  <si>
    <t>1.28</t>
  </si>
  <si>
    <t>Tepelná izolácia potrubia nad strechou hr 50mm v oplechovaní pozinkovaným plechom</t>
  </si>
  <si>
    <t>1.29</t>
  </si>
  <si>
    <t>Tepelná izolácia prívodného potrubia kaučuková paronepriepustná hr 15mm</t>
  </si>
  <si>
    <t>1.30</t>
  </si>
  <si>
    <t>Potrubie štvorhranné skupiny I., oceľové, pozinkované</t>
  </si>
  <si>
    <t>1.31a</t>
  </si>
  <si>
    <t>Montážne práce</t>
  </si>
  <si>
    <t>1.31b</t>
  </si>
  <si>
    <t>Pomocný a montážny materiál</t>
  </si>
  <si>
    <t>2.</t>
  </si>
  <si>
    <t>Vetranie HaZZ</t>
  </si>
  <si>
    <t>2.01</t>
  </si>
  <si>
    <t>Rekuperačná VZT jednotka nástrešná 900m3/h @ 300Pa s účinnosťou rekuperácie 87%, filtráciou G4 na odvode a F7 na prívode s chladením a ohrevom vzduchu tepelným čerpadlom, motorickými uzatváracími klapkami, änapr. Duplex 1100MultiEco alebo ekvivalent)</t>
  </si>
  <si>
    <t>2.02</t>
  </si>
  <si>
    <t>2.03</t>
  </si>
  <si>
    <t>2.04</t>
  </si>
  <si>
    <t>Modul expanzného ventilu, (napr. Daikin EKEXV50 alebo ekvivalent)</t>
  </si>
  <si>
    <t>2.05</t>
  </si>
  <si>
    <t>Rozdeľovací refnet , (napr. Daikin KHRQM20T alebo ekvivalent)</t>
  </si>
  <si>
    <t>2.06</t>
  </si>
  <si>
    <t>Tlmič hluku 355x200/500</t>
  </si>
  <si>
    <t>2.07</t>
  </si>
  <si>
    <t>Tlmič hluku 355x200/1000</t>
  </si>
  <si>
    <t>2.08</t>
  </si>
  <si>
    <t>Protidažďová žalúzia 500x300 so sitom vo farbe RAL</t>
  </si>
  <si>
    <t>2.09</t>
  </si>
  <si>
    <t>2.10</t>
  </si>
  <si>
    <t>Prívodná výustka 600x100 dvojradá, s reguláciou, bielej farby</t>
  </si>
  <si>
    <t>2.11</t>
  </si>
  <si>
    <t>Odvodná výustka 300x100 jednoradá, s reguláciou, bielej farby</t>
  </si>
  <si>
    <t>2.12</t>
  </si>
  <si>
    <t>Odvodná výustka 300x200 jednoradá, s reguláciou, bielej farby</t>
  </si>
  <si>
    <t>2.13</t>
  </si>
  <si>
    <t>Prepojovacie potrubie Cu 10/16 v izolácii s parozabranou do vonkajšieho prostredia</t>
  </si>
  <si>
    <t>2.14</t>
  </si>
  <si>
    <t>Tepelná izolácia sacieho a vyfukového potrubia kaučuková paronepriepustná hr 25mm podobná ako</t>
  </si>
  <si>
    <t>2.15</t>
  </si>
  <si>
    <t>2.16</t>
  </si>
  <si>
    <t>2.17a</t>
  </si>
  <si>
    <t>2.17b</t>
  </si>
  <si>
    <t>3.</t>
  </si>
  <si>
    <t>Vetranie krízového štábu</t>
  </si>
  <si>
    <t>3.01</t>
  </si>
  <si>
    <t>Rekuperačná VZT jednotka nástrešná 2000m3/h @ 300Pa s účinnosťou rekuperácie 90%, filtráciou G4 na odvode a F7 na prívode s chladením a ohrevom vzduchu tepelným čerpadlom, motorickými uzatváracími klapkami, (napr. Duplex 2500MultiEco alebo ekvivalent)</t>
  </si>
  <si>
    <t>3.02</t>
  </si>
  <si>
    <t>3.03</t>
  </si>
  <si>
    <t>Kondenzačná jednotka s tepelným čerpadlom 25kW chladivo R410A, änapr.  Daikin RQYSQ8TY1 alebo ekvivalent)</t>
  </si>
  <si>
    <t>3.04</t>
  </si>
  <si>
    <t>Konzola pre jednotku 150kg</t>
  </si>
  <si>
    <t>3.05</t>
  </si>
  <si>
    <t>3.06</t>
  </si>
  <si>
    <t>Modul expanzného ventilu, (napr. Daikin EKEXV63 alebo ekvivalent)</t>
  </si>
  <si>
    <t>3.07</t>
  </si>
  <si>
    <t>Tlmič hluku 630x355/500</t>
  </si>
  <si>
    <t>3.08</t>
  </si>
  <si>
    <t>Tlmič hluku 500x250/1000</t>
  </si>
  <si>
    <t>3.09</t>
  </si>
  <si>
    <t>Protidažďová žalúzia 700x400 so sitom vo farbe RAL</t>
  </si>
  <si>
    <t>3.10</t>
  </si>
  <si>
    <t>Prívodný anemostat 400x400 nastaviteľné lamely, regulácia, bielej farby, (napr. OD-8/K1/Z/400/16 alebo ekvivalent)</t>
  </si>
  <si>
    <t>3.11</t>
  </si>
  <si>
    <t>Odvodná výustka 800x200 jednoradá, s reguláciou, bielej farby</t>
  </si>
  <si>
    <t>3.12</t>
  </si>
  <si>
    <t>Odvodná výustka 600x200 jednoradá, s reguláciou, bielej farby</t>
  </si>
  <si>
    <t>3.13</t>
  </si>
  <si>
    <t>3.14</t>
  </si>
  <si>
    <t>Prívodný tanierový ventil DN200, bielej farby</t>
  </si>
  <si>
    <t>3.15</t>
  </si>
  <si>
    <t>3.16</t>
  </si>
  <si>
    <t>3.17</t>
  </si>
  <si>
    <t>3.18</t>
  </si>
  <si>
    <t>3.19</t>
  </si>
  <si>
    <t>3.20</t>
  </si>
  <si>
    <t>3.21</t>
  </si>
  <si>
    <t>Tepelná izolácia sacieho a vyfukového potrubia kaučuková paronepriepustná hr 25mm</t>
  </si>
  <si>
    <t>3.22</t>
  </si>
  <si>
    <t>3.23</t>
  </si>
  <si>
    <t>3.24a</t>
  </si>
  <si>
    <t>3.24b</t>
  </si>
  <si>
    <t>4.</t>
  </si>
  <si>
    <t>Vetranie šatní</t>
  </si>
  <si>
    <t>4.01</t>
  </si>
  <si>
    <t>Rekuperačná VZT jednotka nástrešná 2000m3/h @ 300Pa s účinnosťou rekuperácie 90%, filtráciou G4 na odvode a F7 na prívode s chladením a ohrevom vzduchu tepelným čerpadlom, s motorickými uzatváracími klapkami (napr. Duplex 2500MultiEco alebo ekvivalent)</t>
  </si>
  <si>
    <t>4.02</t>
  </si>
  <si>
    <t>4.03</t>
  </si>
  <si>
    <t>4.04</t>
  </si>
  <si>
    <t>Modul expanzného ventilu, (napr. Daikin EKEXV100 alebo ekvivalent)</t>
  </si>
  <si>
    <t>4.05</t>
  </si>
  <si>
    <t>Rozdeľovací refnet , (napr. Daikin KHRQM29T9 alebo ekvivalent)</t>
  </si>
  <si>
    <t>4.06</t>
  </si>
  <si>
    <t>Tlmič hluku 710x500/500</t>
  </si>
  <si>
    <t>4.07</t>
  </si>
  <si>
    <t>Tlmič hluku 710x500/1000</t>
  </si>
  <si>
    <t>4.08</t>
  </si>
  <si>
    <t>Protidažďová žalúzia 710x800 so sitom vo farbe RAL</t>
  </si>
  <si>
    <t>4.09</t>
  </si>
  <si>
    <t>Prívodná výustka 200x50 dvojradá, s reguláciou, bielej farby</t>
  </si>
  <si>
    <t>4.10</t>
  </si>
  <si>
    <t>Prívodná výustka 400x200 dvojradá, s reguláciou, bielej farby</t>
  </si>
  <si>
    <t>4.11</t>
  </si>
  <si>
    <t>4.12</t>
  </si>
  <si>
    <t>4.13</t>
  </si>
  <si>
    <t>Odvodná výustka 200x200 jednoradá, s reguláciou, bielej farby</t>
  </si>
  <si>
    <t>4.14</t>
  </si>
  <si>
    <t>4.15</t>
  </si>
  <si>
    <t>4.16</t>
  </si>
  <si>
    <t>Zónová servoklapka 300x200, motorická na 230V, samočinná, pružinová</t>
  </si>
  <si>
    <t>4.17</t>
  </si>
  <si>
    <t>Zónová servoklapka 200x200, motorická na 230V, samočinná, pružinová</t>
  </si>
  <si>
    <t>4.18</t>
  </si>
  <si>
    <t>Zónová servoklapka DN200, motorická na 230V, samočinná, pružinová</t>
  </si>
  <si>
    <t>4.19</t>
  </si>
  <si>
    <t>Zónová servoklapka 400x250, motorická na 230V, samočinná, pružinová</t>
  </si>
  <si>
    <t>4.20</t>
  </si>
  <si>
    <t>4.21</t>
  </si>
  <si>
    <t>4.22</t>
  </si>
  <si>
    <t>4.23</t>
  </si>
  <si>
    <t>4.24a</t>
  </si>
  <si>
    <t>4.24b</t>
  </si>
  <si>
    <t>5.</t>
  </si>
  <si>
    <t>Klimatizácia</t>
  </si>
  <si>
    <t>5.01a</t>
  </si>
  <si>
    <t>5.01b</t>
  </si>
  <si>
    <t>Oceľový rám pre osadenie vzduchotechnickej jednotky 2150x760 H600 pre zaťaženie 400kg osadený na 6 oporných nohách podľa rozmeru jednotky</t>
  </si>
  <si>
    <t>5.02</t>
  </si>
  <si>
    <t>Prepojovacia sada vonkajšej jednotky (napr. BHFQ22P1007 alebo ekvivalent)</t>
  </si>
  <si>
    <t>5.03</t>
  </si>
  <si>
    <t>VRV vonkajšia jednotka klimatizácie 31kW, (napr. Daikin RXYSQ12TY1 alebo ekvivalent)</t>
  </si>
  <si>
    <t>5.04</t>
  </si>
  <si>
    <t>VRV vonkajšia jednotka klimatizácie 12kW, (napr. Daikin RXYSA4AV1 alebo ekvivalent)</t>
  </si>
  <si>
    <t>5.05</t>
  </si>
  <si>
    <t>SPLIT vonkajšia jednotka klimatizácie 7kW, (napr. Daikin FCAG71B alebo ekvivalent)</t>
  </si>
  <si>
    <t>5.06</t>
  </si>
  <si>
    <t>Konzola pre fasádnu vonkajšiu jednotku 150kg</t>
  </si>
  <si>
    <t>5.07</t>
  </si>
  <si>
    <t>Nástenná klimatizačná jednotka 2kW (napr. Daikin FXAA20A alebo ekvivalent)</t>
  </si>
  <si>
    <t>5.08</t>
  </si>
  <si>
    <t>Nástenná klimatizačná jednotka 3,5kW (napr. Daikin FXAA32A alebo ekvivalent)</t>
  </si>
  <si>
    <t>5.09</t>
  </si>
  <si>
    <t>Nástenná klimatizačná jednotka 4kW (napr. Daikin FXAA40A alebo ekvivalent)</t>
  </si>
  <si>
    <t>5.10</t>
  </si>
  <si>
    <t>Nástenná klimatizačná jednotka 6kW (napr. Daikin FXAQ63A alebo ekvivalent)</t>
  </si>
  <si>
    <t>5.11</t>
  </si>
  <si>
    <t>Stropná kazetová klimatizačná jednotka s kruhovým výfukom 7kW (napr. Daikin BYCQ71B alebo ekvivalent)</t>
  </si>
  <si>
    <t>5.12</t>
  </si>
  <si>
    <t>Stropná kazetová klimatizačná jednotka s kruhovým výfukom 8kW (napr. Daikin FXFQ80B alebo ekvivalent)</t>
  </si>
  <si>
    <t>5.13</t>
  </si>
  <si>
    <t>Stropná kazetová klimatizačná jednotka s kruhovým výfukom 10kW (napr. Daikin FXFQ100B alebo ekvivalent)</t>
  </si>
  <si>
    <t>5.14</t>
  </si>
  <si>
    <t>Dekoračný panel pre kazetovú klimatizačnú jednotku samočistiaci (napr. Daikin BYCQ140EGF alebo ekvivalent)</t>
  </si>
  <si>
    <t>5.15</t>
  </si>
  <si>
    <t>Stropná kazetová klimatizačná jednotka 2,5kW (napr. Daikin FXZA25A alebo ekvivalent)</t>
  </si>
  <si>
    <t>5.16</t>
  </si>
  <si>
    <t>Dekoračný panej pre kazetovú klimatizačnú jednotku (napr. Daikin BYFQ60C4W alebo ekvivalent)</t>
  </si>
  <si>
    <t>5.17</t>
  </si>
  <si>
    <t>Stropná kazetová klimatizačná jednotka 6kW (napr. Daikin FXZQ63A alebo ekvivalent)</t>
  </si>
  <si>
    <t>5.18</t>
  </si>
  <si>
    <t>Dekoračný panej pre kazetovú klimatizačnú jednotku (napr. Daikin BYFQ60CW alebo ekvivalent)</t>
  </si>
  <si>
    <t>5.19</t>
  </si>
  <si>
    <t>Podstropná klimatizačná jednotka 3kW (napr. Daikin FXHQ32A alebo ekvivalent)</t>
  </si>
  <si>
    <t>5.20</t>
  </si>
  <si>
    <t>Podstropná klimatizačná jednotka 10kW (napr. Daikin FXHQ100A alebo ekvivalent)</t>
  </si>
  <si>
    <t>5.21</t>
  </si>
  <si>
    <t>Refnet výkonový index menší než 200 (napr. KHRQM22M20T alebo ekvivalent)</t>
  </si>
  <si>
    <t>5.22</t>
  </si>
  <si>
    <t>Refnet  výkonový index od 200 do 289 (napr. typu KHRQM22M29T9 alebo ekvivalent)</t>
  </si>
  <si>
    <t>5.23</t>
  </si>
  <si>
    <t>Refnet výkonový index od 290 do 639 (napr. KHRQM22M64T alebo ekvivalent)</t>
  </si>
  <si>
    <t>5.24</t>
  </si>
  <si>
    <t>Refnet výkonový index od 640 a vyšší  (napr. KHRQM22M75T alebo ekvivalent)</t>
  </si>
  <si>
    <t>5.25</t>
  </si>
  <si>
    <t>Káblový nástenný ovládač klimatizačnej jednotky (napr Madoka biely, Daikin BRC1H52W alebo ekvivalent)</t>
  </si>
  <si>
    <t>5.26</t>
  </si>
  <si>
    <t>Potrubie Cu s izoláciou s parozábranou 6mm</t>
  </si>
  <si>
    <t>5.27</t>
  </si>
  <si>
    <t>Potrubie Cu s izoláciou s parozábranou 10mm</t>
  </si>
  <si>
    <t>5.28</t>
  </si>
  <si>
    <t>Potrubie Cu s izoláciou s parozábranou 12mm</t>
  </si>
  <si>
    <t>5.29</t>
  </si>
  <si>
    <t>Potrubie Cu s izoláciou s parozábranou 16mm</t>
  </si>
  <si>
    <t>5.30</t>
  </si>
  <si>
    <t>Potrubie Cu s izoláciou s parozábranou 18mm</t>
  </si>
  <si>
    <t>5.31</t>
  </si>
  <si>
    <t>Potrubie Cu s izoláciou s parozábranou 22mm</t>
  </si>
  <si>
    <t>5.32</t>
  </si>
  <si>
    <t>Potrubie Cu s izoláciou s parozábranou 28mm</t>
  </si>
  <si>
    <t>5.33</t>
  </si>
  <si>
    <t>Potrubie Cu s izoláciou s parozábranou 35mm</t>
  </si>
  <si>
    <t>5.34</t>
  </si>
  <si>
    <t>Doplnenie chladiva R410A</t>
  </si>
  <si>
    <t>5.35</t>
  </si>
  <si>
    <t>Doplnenie chladiva R32</t>
  </si>
  <si>
    <t>5.36</t>
  </si>
  <si>
    <t>Prepojovací kábel SYKFY 1x2x0,75</t>
  </si>
  <si>
    <t>5.37a</t>
  </si>
  <si>
    <t>5.37b</t>
  </si>
  <si>
    <t>Pomocný a  montážny materiál</t>
  </si>
  <si>
    <t>95-M</t>
  </si>
  <si>
    <t>Sprevádzkovanie a revízie</t>
  </si>
  <si>
    <t>95-1</t>
  </si>
  <si>
    <t>Dopravné náklady a vnútrostaveniskový presun materiálu</t>
  </si>
  <si>
    <t>95-2</t>
  </si>
  <si>
    <t>Uvedenie do prevádzky</t>
  </si>
  <si>
    <t>5 - E.1.7 Elektroinštalácie</t>
  </si>
  <si>
    <t xml:space="preserve">    21-M - Elektromontáže</t>
  </si>
  <si>
    <t xml:space="preserve">    23-M - Podlahové zásuvky</t>
  </si>
  <si>
    <t xml:space="preserve">    24-M - Svietidlá</t>
  </si>
  <si>
    <t xml:space="preserve">    95-M - Revízie</t>
  </si>
  <si>
    <t xml:space="preserve">    N00 - P o z n á m k a :</t>
  </si>
  <si>
    <t>21-M</t>
  </si>
  <si>
    <t>Elektromontáže</t>
  </si>
  <si>
    <t>210010026.S</t>
  </si>
  <si>
    <t>Rúrka ohybná elektroinštalačná z PVC typ FXP 25, uložená pevne</t>
  </si>
  <si>
    <t>345710009200.S</t>
  </si>
  <si>
    <t>Rúrka ohybná vlnitá pancierová so strednou mechanickou odolnosťou z PVC-U, D 25</t>
  </si>
  <si>
    <t>345710017900.S</t>
  </si>
  <si>
    <t>Spojka nasúvacia z PVC-U pre elektroinštal. rúrky, D 25 mm</t>
  </si>
  <si>
    <t>345710037400</t>
  </si>
  <si>
    <t>Príchytka pre rúrku z PVC CL 25</t>
  </si>
  <si>
    <t>210010149.S</t>
  </si>
  <si>
    <t>Rúrka ohybná elektroinštalačná z HDPE, D 40 uložená pevne</t>
  </si>
  <si>
    <t>345710005500.S</t>
  </si>
  <si>
    <t>Rúrka ohybná 09040 dvojplášťová korugovaná z HDPE, bezhalogénová, D 40 mm</t>
  </si>
  <si>
    <t>210010301.S</t>
  </si>
  <si>
    <t>Krabica prístrojová bez zapojenia (1901, KP 68, KZ 3)</t>
  </si>
  <si>
    <t>345410008700.S</t>
  </si>
  <si>
    <t>Krabica univerzálna bezhalogénová KU 68-1901HF</t>
  </si>
  <si>
    <t>210011301.S</t>
  </si>
  <si>
    <t>Osadenie polyamidovej príchytky (hmoždinky) HM 6, do tehlového muriva</t>
  </si>
  <si>
    <t>311310008380</t>
  </si>
  <si>
    <t>Hmoždinka  HM 6x30 mm PA, pre tvrdé podklady na elektroinštaláciu</t>
  </si>
  <si>
    <t>210011302.S</t>
  </si>
  <si>
    <t>Osadenie polyamidovej príchytky (hmoždinky), do sadrokartónu</t>
  </si>
  <si>
    <t>1680061170</t>
  </si>
  <si>
    <t>Hmoždinka s montáž prípravkom pre sadrokartón  100ks/bal.</t>
  </si>
  <si>
    <t>210102361.S</t>
  </si>
  <si>
    <t>Krabicová spojovacia svorka 0,2-4 mm2</t>
  </si>
  <si>
    <t>IKW22102--</t>
  </si>
  <si>
    <t>Spojovacia svorka (WAGO alebo ekvivalent)2x0,2-4mm2</t>
  </si>
  <si>
    <t>IKW22103--</t>
  </si>
  <si>
    <t>Spojovacia svorka (WAGO alebo ekvivalent) 221 3x0,2-4 mm2</t>
  </si>
  <si>
    <t>IKW22105--</t>
  </si>
  <si>
    <t>Spojovacia svorka (WAGO alebo ekvivalent)221-415 5x0,2-4 mm2</t>
  </si>
  <si>
    <t>210020001.S</t>
  </si>
  <si>
    <t>Káblová príchytka kovová pre 15x 3x1,5</t>
  </si>
  <si>
    <t>KTR000001141</t>
  </si>
  <si>
    <t>Grip 2207028 M15 kovový pozinkovaný alebo ekvivalent</t>
  </si>
  <si>
    <t>E00007956</t>
  </si>
  <si>
    <t>Páska sťahovacia  200X2,6 čierna</t>
  </si>
  <si>
    <t>bal</t>
  </si>
  <si>
    <t>E00007036</t>
  </si>
  <si>
    <t>Páska sťahovacia  290x4,8 čierna</t>
  </si>
  <si>
    <t>E00008573</t>
  </si>
  <si>
    <t>Páska sťahovacia  360x4,8 čierna</t>
  </si>
  <si>
    <t>GI98521090</t>
  </si>
  <si>
    <t>Izolačná páska PVC, žltozelená, šírka 15mm, dĺžka 10m</t>
  </si>
  <si>
    <t>GI98560902</t>
  </si>
  <si>
    <t>Izolačná páska PVC, čierna, šírka 15mm, dĺžka 10m</t>
  </si>
  <si>
    <t>GI98580902</t>
  </si>
  <si>
    <t>Izolačná páska PVC, biela, šírka 15mm, dĺžka 10m</t>
  </si>
  <si>
    <t>IK193901--</t>
  </si>
  <si>
    <t>Popisovacie pero permanentné, čierne</t>
  </si>
  <si>
    <t>210110032.S</t>
  </si>
  <si>
    <t>Núdzové tlačidlo na dverách rozvádzača, vrátane zapojenia</t>
  </si>
  <si>
    <t>HBS1-BY-11TS</t>
  </si>
  <si>
    <t>Stop tlačidlo, nepodsvietené, 2póly, OFF-ON/ON-OFF, 5A/250V</t>
  </si>
  <si>
    <t>210110006.S</t>
  </si>
  <si>
    <t>Spínač nástenný IP 66, stáčací, vrátane zapojenia</t>
  </si>
  <si>
    <t>XALK178</t>
  </si>
  <si>
    <t>Skrinka žltá + červené stop tlačidlo s aretáciou IP66 - (XALK178 alebo ekvivalent)</t>
  </si>
  <si>
    <t>210110021.S</t>
  </si>
  <si>
    <t>Jednopólový spínač - radenie 1, zapustená montáž IP 44, vrátane zapojenia</t>
  </si>
  <si>
    <t>345340007925.S</t>
  </si>
  <si>
    <t>Spínač jednopólový pre zapustenú montáž, radenie č.1, IP44</t>
  </si>
  <si>
    <t>210110041.S</t>
  </si>
  <si>
    <t>Spínač polozapustený a zapustený vrátane zapojenia jednopólový - radenie 1</t>
  </si>
  <si>
    <t>345340004500.S</t>
  </si>
  <si>
    <t>Prístroj spínača s krytom a rámčekom,  radenie 1,1So</t>
  </si>
  <si>
    <t>210110044.S</t>
  </si>
  <si>
    <t>Spínač polozapustený a zapustený vrátane zapojenia dvojitý prep.stried. - radenie 5 B</t>
  </si>
  <si>
    <t>345330003470.S</t>
  </si>
  <si>
    <t>Prepínač dvojitý striedavý polozapustený a zapustený, radenie 6+6</t>
  </si>
  <si>
    <t>210110045.S</t>
  </si>
  <si>
    <t>Spínač polozapustený a zapustený vrátane zapojenia stried.prep.- radenie 6</t>
  </si>
  <si>
    <t>345330003510.S</t>
  </si>
  <si>
    <t>Prepínač striedavý polozapustený a zapustený s rámikom, radenie č.6</t>
  </si>
  <si>
    <t>210110046.S</t>
  </si>
  <si>
    <t>Spínač polozapustený a zapustený vrátane zapojenia krížový prep.- radenie 7</t>
  </si>
  <si>
    <t>345330003530.S</t>
  </si>
  <si>
    <t>Prepínač krížový polozapustený a zapustený, radenie č.7</t>
  </si>
  <si>
    <t>345350002600.S</t>
  </si>
  <si>
    <t>Rámček 2-násobný vodorovný</t>
  </si>
  <si>
    <t>345350003000.S</t>
  </si>
  <si>
    <t>Rámček 3-násobný vodorovný</t>
  </si>
  <si>
    <t>345350003400.S</t>
  </si>
  <si>
    <t>Rámček 4-násobný vodorovný</t>
  </si>
  <si>
    <t>345350003800.S</t>
  </si>
  <si>
    <t>Rámček 5-násobný vodorovný</t>
  </si>
  <si>
    <t>210110082.S</t>
  </si>
  <si>
    <t>Sporáková prípojka pre zapustenú montáž vrátane tlejivky</t>
  </si>
  <si>
    <t>ESP000002335</t>
  </si>
  <si>
    <t>Spínač sporákový biely ( napr. DSE21-21501-110101 R3 alebo ekvivalent)</t>
  </si>
  <si>
    <t>210110096.S</t>
  </si>
  <si>
    <t>Spínač žaluziový ovládač tlačítkový</t>
  </si>
  <si>
    <t>374410021502.S</t>
  </si>
  <si>
    <t>Ovládač tlačítkový žalúziový pre blok elektroniky</t>
  </si>
  <si>
    <t>210111011.S</t>
  </si>
  <si>
    <t>Domová zásuvka polozapustená alebo zapustená 250 V / 16A, vrátane zapojenia 2P + PE</t>
  </si>
  <si>
    <t>345520000430.S</t>
  </si>
  <si>
    <t>Zásuvka jednonásobná polozapustená, radenie 2P+PE, komplet</t>
  </si>
  <si>
    <t>210111021.S</t>
  </si>
  <si>
    <t>Domová zásuvka pre zapustenú montáž IP 44, vrátane zapojenia 250 V / 16A,  2P + PE</t>
  </si>
  <si>
    <t>345520000500.S</t>
  </si>
  <si>
    <t>Zásuvka jednonásobná zapustená, radenie 2P+T, s detskou ochranou IP44</t>
  </si>
  <si>
    <t>210120422.S</t>
  </si>
  <si>
    <t>Zvodiče prepätia typ 3 (triedy D), 1pól</t>
  </si>
  <si>
    <t>358240002926.S</t>
  </si>
  <si>
    <t>Zvodič prepätia 1P+N, typ 3, 4 kA, 6 kV, AC 255 V, do elektroinštalačných škatúľ</t>
  </si>
  <si>
    <t>210220030.S</t>
  </si>
  <si>
    <t>Ekvipotenciálna svorkovnica EPS 3 v krabici KO 100 E</t>
  </si>
  <si>
    <t>EBL000000693</t>
  </si>
  <si>
    <t>Svorkovnica ekvipotenciálna 7x2,5-25 mm2 100kA (napr. 5015650 1801VDE alebo ekvivalent)</t>
  </si>
  <si>
    <t>210220040.S</t>
  </si>
  <si>
    <t>Svorka na potrubie  vrátane pásika Cu</t>
  </si>
  <si>
    <t>354410006200.S</t>
  </si>
  <si>
    <t>Svorka uzemňovacia (napr. Bernard ZSA 16 alebo ekvivalent)</t>
  </si>
  <si>
    <t>354410066900.S</t>
  </si>
  <si>
    <t>Páska CU, bleskozvodný a uzemňovací materiál, dĺžka 0,5 m</t>
  </si>
  <si>
    <t>210220021.S</t>
  </si>
  <si>
    <t>Uzemňovacie vedenie v zemi FeZn vrátane izolácie spojov O 10 mm</t>
  </si>
  <si>
    <t>354410054800.S</t>
  </si>
  <si>
    <t>Drôt bleskozvodový FeZn, d 10 mm</t>
  </si>
  <si>
    <t>210220247.S</t>
  </si>
  <si>
    <t>Svorka FeZn skúšobná SZ</t>
  </si>
  <si>
    <t>354410004300.S</t>
  </si>
  <si>
    <t>Svorka FeZn skúšobná označenie SZ</t>
  </si>
  <si>
    <t>210010313.S</t>
  </si>
  <si>
    <t>Krabica odbočná s viečkom, bez zapojenia, štvorcová</t>
  </si>
  <si>
    <t>EKR000001427</t>
  </si>
  <si>
    <t>Krabica bleskozvodová  218x168x80mm pod omietku (napr. R.8145 alebo ekvivalent)</t>
  </si>
  <si>
    <t>210220253.S</t>
  </si>
  <si>
    <t>Svorka FeZn uzemňovacia SR03</t>
  </si>
  <si>
    <t>354410000900.S</t>
  </si>
  <si>
    <t>Svorka FeZn uzemňovacia označenie SR 03 A</t>
  </si>
  <si>
    <t>PRAC-RH1</t>
  </si>
  <si>
    <t>Rozvádzač RH1, osadenie, zapojenie a označenie</t>
  </si>
  <si>
    <t>MAT-RH1</t>
  </si>
  <si>
    <t>Rozvádzač RH1 s výzbrojou (istiace, spínacie prvky a stykače)</t>
  </si>
  <si>
    <t>PRAC-RH2</t>
  </si>
  <si>
    <t>Rozvádzač RH2, osadenie, zapojenie a označenie</t>
  </si>
  <si>
    <t>MAT-RH2</t>
  </si>
  <si>
    <t>Rozvádzač RH2 s výzbrojou (istiace, spínacie prvky a stykače)</t>
  </si>
  <si>
    <t>PRAC-RZ1</t>
  </si>
  <si>
    <t>Rozvádzač RZ1, osadenie, zapojenie a označenie</t>
  </si>
  <si>
    <t>MAT-RZ1</t>
  </si>
  <si>
    <t>Rozvádzač RZ1 s výzbrojou (istiace, spínacie prvky a stykače)</t>
  </si>
  <si>
    <t>PRAC-RZ2</t>
  </si>
  <si>
    <t>Rozvádzač RZ2, osadenie, zapojenie a označenie</t>
  </si>
  <si>
    <t>MAT-RZ2</t>
  </si>
  <si>
    <t>Rozvádzač RZ2 s výzbrojou (istiace, spínacie prvky a stykače)</t>
  </si>
  <si>
    <t>210220301.S</t>
  </si>
  <si>
    <t>Ochranné pospájanie v práčovniach, kúpeľniach, pevné uloženie CY 4-6 mm2</t>
  </si>
  <si>
    <t>341310009100.S</t>
  </si>
  <si>
    <t>Vodič medený flexibilný H07V-K 6 mm2</t>
  </si>
  <si>
    <t>210800630.S</t>
  </si>
  <si>
    <t>Vodič medený uložený pevne H07V-K (CYA)  450/750 V 16</t>
  </si>
  <si>
    <t>341310009300.S</t>
  </si>
  <si>
    <t>Vodič medený flexibilný H07V-K 16 mm2</t>
  </si>
  <si>
    <t>210800631.S</t>
  </si>
  <si>
    <t>Vodič medený uložený pevne H07V-K (CYA)  450/750 V 25</t>
  </si>
  <si>
    <t>341310009400.S</t>
  </si>
  <si>
    <t>Vodič medený flexibilný H07V-K 25 mm2</t>
  </si>
  <si>
    <t>210800634.S</t>
  </si>
  <si>
    <t>Vodič medený uložený pevne H07V-K (CYA)  450/750 V 70</t>
  </si>
  <si>
    <t>341310009700.S</t>
  </si>
  <si>
    <t>Vodič medený flexibilný H07V-K 70 mm2</t>
  </si>
  <si>
    <t>210881216.S</t>
  </si>
  <si>
    <t>Kábel bezhalogénový, medený uložený pevne 1-CHKE-V 0,6/1,0 kV  3x1,5</t>
  </si>
  <si>
    <t>341610020900.S</t>
  </si>
  <si>
    <t>Kábel medený bezhalogenový 1-CHKE-V 3x1,5 mm2</t>
  </si>
  <si>
    <t>210881216.SO</t>
  </si>
  <si>
    <t>Kábel bezhalogénový, medený uložený pevne 1-CHKE-V-O 0,6/1,0 kV  3x1,5</t>
  </si>
  <si>
    <t>341610020900.SO</t>
  </si>
  <si>
    <t>Kábel medený bezhalogenový 1-CHKE-V-O 3x1,5 mm2</t>
  </si>
  <si>
    <t>210881217.S</t>
  </si>
  <si>
    <t>Kábel bezhalogénový, medený uložený pevne 1-CHKE-V 0,6/1,0 kV  3x2,5</t>
  </si>
  <si>
    <t>341610021000.S</t>
  </si>
  <si>
    <t>Kábel medený bezhalogenový 1-CHKE-V 3x2,5 mm2</t>
  </si>
  <si>
    <t>210881218.S</t>
  </si>
  <si>
    <t>Kábel bezhalogénový, medený uložený pevne 1-CHKE-V 0,6/1,0 kV  3x4</t>
  </si>
  <si>
    <t>341610021100.S</t>
  </si>
  <si>
    <t>Kábel medený bezhalogenový 1-CHKE-V 3x4 mm2</t>
  </si>
  <si>
    <t>210881232.S</t>
  </si>
  <si>
    <t>Kábel bezhalogénový, medený uložený pevne 1-CHKE-V 0,6/1,0 kV  5x1,5</t>
  </si>
  <si>
    <t>341610022500.S</t>
  </si>
  <si>
    <t>Kábel medený bezhalogenový 1-CHKE-V 5x1,5 mm2</t>
  </si>
  <si>
    <t>210881233.S</t>
  </si>
  <si>
    <t>Kábel bezhalogénový, medený uložený pevne 1-CHKE-V 0,6/1,0 kV  5x2,5</t>
  </si>
  <si>
    <t>341610022600.S</t>
  </si>
  <si>
    <t>Kábel medený bezhalogenový 1-CHKE-V 5x2,5 mm2</t>
  </si>
  <si>
    <t>210881234.S</t>
  </si>
  <si>
    <t>Kábel bezhalogénový, medený uložený pevne 1-CHKE-V 0,6/1,0 kV  5x4</t>
  </si>
  <si>
    <t>341610022700.S</t>
  </si>
  <si>
    <t>Kábel medený bezhalogenový 1-CHKE-V 5x4 mm2</t>
  </si>
  <si>
    <t>210881238.S</t>
  </si>
  <si>
    <t>Kábel bezhalogénový, medený uložený pevne 1-CHKE-V 0,6/1,0 kV  5x35</t>
  </si>
  <si>
    <t>341610023100.S</t>
  </si>
  <si>
    <t>Kábel medený bezhalogenový 1-CHKE-V 5x35 mm2</t>
  </si>
  <si>
    <t>23-M</t>
  </si>
  <si>
    <t>Podlahové zásuvky</t>
  </si>
  <si>
    <t>210010421.S</t>
  </si>
  <si>
    <t>Krabica prístrojová viacnásobná do podlahy</t>
  </si>
  <si>
    <t>SF310/14</t>
  </si>
  <si>
    <t>Podlahová krabica  obdĺžniková 6×K45 3×CIMA 93mm128mm grafitovo-sivá :IK08, dispečerská miestnosť</t>
  </si>
  <si>
    <t>S305/14</t>
  </si>
  <si>
    <t>Dokončovacia krycia doska  grafitovo-sivá</t>
  </si>
  <si>
    <t>S62/9</t>
  </si>
  <si>
    <t>Adaptér vertikálny 2× K45 108×52mm čisto biela</t>
  </si>
  <si>
    <t>K02/9</t>
  </si>
  <si>
    <t>Zásuvka  s uzemňovacím kolíkom 16A 250V, skrutkové svorky 45×45mm čisto biela</t>
  </si>
  <si>
    <t>K02/6</t>
  </si>
  <si>
    <t>Zásuvka s uzemňovacím kolíkom 16A 250V, skrutkové svorky 45×45mm červený</t>
  </si>
  <si>
    <t>SF210/14</t>
  </si>
  <si>
    <t>Podlahová krabica SF obdĺžnikový 4×K45 2×CIMA 93mm128mm grafitovo-sivá :IK08, zasadačka krízového štábu</t>
  </si>
  <si>
    <t>S205/14</t>
  </si>
  <si>
    <t>S66/9</t>
  </si>
  <si>
    <t>Adaptér CIMA horizontálny 2× K45 108×52mm čisto biela</t>
  </si>
  <si>
    <t>K02/6.1</t>
  </si>
  <si>
    <t>Zásuvka K45 s uzemňovacím kolíkom 16A 250V, skrutkové svorky 45×45mm červený</t>
  </si>
  <si>
    <t>SF110/14</t>
  </si>
  <si>
    <t>Podlahová krabica  obdĺžnikový 2×K45 1×CIMA 93mm128mm grafitovo-sivá :IK08, , zasadačka krízového štábu</t>
  </si>
  <si>
    <t>S105/14</t>
  </si>
  <si>
    <t>Dokončovacia krycia doska SF grafitovo-sivá</t>
  </si>
  <si>
    <t>Svietidlá</t>
  </si>
  <si>
    <t>210201916.S</t>
  </si>
  <si>
    <t>Montáž svietidla interiérového na strop do 3 kg</t>
  </si>
  <si>
    <t>210201081.S</t>
  </si>
  <si>
    <t>Zapojenie LED svietidla IP40, stropného - nástenného</t>
  </si>
  <si>
    <t>2220741</t>
  </si>
  <si>
    <t>SV1 - LED panelové svietidlo interiérové 32-39W, IP40, 4000 K, 3710-4290 lm, rozmer595x595x30 mm (LENA alebo ekvivalent)</t>
  </si>
  <si>
    <t>210201911.S</t>
  </si>
  <si>
    <t>Montáž svietidla interiérového na strop do 1,0 kg</t>
  </si>
  <si>
    <t>210201081.S4</t>
  </si>
  <si>
    <t>Zapojenie LED svietidla IP44, stropného - nástenného</t>
  </si>
  <si>
    <t>2250641</t>
  </si>
  <si>
    <t>SV2 - LED svietidlo interiérové 18-25W, IP44, 4000 K, 1800-2500 lm, rozmer O.176 mm x H.59,5 mm (ZETA alebo ekvivalent)</t>
  </si>
  <si>
    <t>210201910.S</t>
  </si>
  <si>
    <t>Montáž svietidla interiérového na strop do 0,5 kg</t>
  </si>
  <si>
    <t>2250841</t>
  </si>
  <si>
    <t>SV3 - LED svietidlo interiérové  8-15W, IP44, 4000 K, 864-1620lm, rozmer O.136 mm x H.56,5 mm (ZETA alebo ekvivalent)</t>
  </si>
  <si>
    <t>210201912.S</t>
  </si>
  <si>
    <t>Montáž svietidla interiérového na strop do 2 kg</t>
  </si>
  <si>
    <t>210201082.S</t>
  </si>
  <si>
    <t>Zapojenie LED svietidla IP54, stropného - nástenného</t>
  </si>
  <si>
    <t>1230651</t>
  </si>
  <si>
    <t>SV4 - LED svietidlo interiérové stropné  30W, IP54, 4000 K, 3000 lm, rozmer O.400 mm x H.63 mm (napr. ROUND alebo elvivalent)</t>
  </si>
  <si>
    <t>210201345.S</t>
  </si>
  <si>
    <t>Zapojenie LED svietidla IP66, priemyselné stropné - nástenné</t>
  </si>
  <si>
    <t>1220541</t>
  </si>
  <si>
    <t>SV5- LED svietidlo priemyselné stropné 20-35W, 4000K,  3150-5150 lm IP66, 1220x85x80 mm, s vyšším krytím (napr. DUSTER II alebo ekvivalent)</t>
  </si>
  <si>
    <t>210201921.S</t>
  </si>
  <si>
    <t>Montáž svietidla exterierového na stenu do 1,0 kg</t>
  </si>
  <si>
    <t>5200334</t>
  </si>
  <si>
    <t>SV6 - LED svietidlo exteriérové 9W, IP54, 3000 K, 376 lm, rozmer 215x85x70 mm (napr. HUGO alebo ekvivalent)</t>
  </si>
  <si>
    <t>210201913.S</t>
  </si>
  <si>
    <t>Montáž svietidla interiérového na strop do 5 kg</t>
  </si>
  <si>
    <t>210201080.S</t>
  </si>
  <si>
    <t>Zapojenie LED svietidla IP20, stropného - nástenného</t>
  </si>
  <si>
    <t>6312251</t>
  </si>
  <si>
    <t>SV7 - LED svietidlo interiérové  37-49W,4255-5635 lm, IP20, lineárny modul, rozmer 1500x65x85mm (napr. LINO SYSTEM MODULE alebo ekvivalent)</t>
  </si>
  <si>
    <t>5131334</t>
  </si>
  <si>
    <t>SV8 - LED svietidlo exteriérové 2x6W, IP54, 3000 K, 2 x 250 lm, rozmer 180x42x115 mm</t>
  </si>
  <si>
    <t>210201520.S</t>
  </si>
  <si>
    <t>Zapojenie svietidla 1x svetelný zdroj, núdzového, podhľadového, LED - núdzový režim</t>
  </si>
  <si>
    <t>342-B-402-04-00-0</t>
  </si>
  <si>
    <t>LED svietidlo núdzové 1-3 hod., 300lm, IP40, len núdzový režim (napr. EVOLUX3-B-V-AT.3h alebo ekvivalent)</t>
  </si>
  <si>
    <t>342-B-302-04-00-0</t>
  </si>
  <si>
    <t>LED svietidlo núdzové 1-3 hod., 300lm, IP40, len núdzový režim (napr. EVOLUX3-B-VP-AT.3h alebo ekvivalent)</t>
  </si>
  <si>
    <t>Revízie</t>
  </si>
  <si>
    <t>950103001.S</t>
  </si>
  <si>
    <t>El. inšt. kontrola stavu el. okruhu vrátane inštal., ovládacích a istiacich prvkov, ale bez pripoj. spotrebičov, vypracovanie správy o OPaOS</t>
  </si>
  <si>
    <t>612409991.S</t>
  </si>
  <si>
    <t>Oprava  betónovej podlahy po vysekaní rýh s dodaním hmoty</t>
  </si>
  <si>
    <t>14974</t>
  </si>
  <si>
    <t>Beton B20 25kg</t>
  </si>
  <si>
    <t>612443541.S</t>
  </si>
  <si>
    <t>Omietka rýh v stenách maltou sadrovou, šírky do 150 mm</t>
  </si>
  <si>
    <t>EXX000002541</t>
  </si>
  <si>
    <t>Sádra štukatérska 30kg sivá</t>
  </si>
  <si>
    <t>971033131.S</t>
  </si>
  <si>
    <t>Vybúranie otvoru v murive tehl. priemeru profilu do 60 mm hr. do 150 mm,  -0,00100t</t>
  </si>
  <si>
    <t>971033141.S</t>
  </si>
  <si>
    <t>Vybúranie otvoru v murive tehl. priemeru profilu do 60 mm hr. do 300 mm,  -0,00100t</t>
  </si>
  <si>
    <t>972021291.S</t>
  </si>
  <si>
    <t>Vybúranie otvoru v betónovej podlahe, plochy do 0,09 m2,  -0,10500t</t>
  </si>
  <si>
    <t>974042532.S</t>
  </si>
  <si>
    <t>Vysekanie rýh v betónovej dlažbe do hĺbky 50 mm a šírky do 70 mm,  -0,00800t</t>
  </si>
  <si>
    <t>973031616.S</t>
  </si>
  <si>
    <t>Vysekanie kapsy pre klátiky a krabice, veľkosti do 100x100x50 mm,  -0,00100t</t>
  </si>
  <si>
    <t>974031121.S</t>
  </si>
  <si>
    <t>Vysekanie rýh v akomkoľvek murive tehlovom na akúkoľvek maltu do hĺbky 30 mm a š. do 30 mm,  -0,00200 t</t>
  </si>
  <si>
    <t>974031132.S</t>
  </si>
  <si>
    <t>Vysekanie rýh v akomkoľvek murive tehlovom na akúkoľvek maltu do hĺbky 50 mm a š. do 70 mm,  -0,00600t</t>
  </si>
  <si>
    <t>979089002.S</t>
  </si>
  <si>
    <t>Odvoz sutiny a poplatok za skladovanie</t>
  </si>
  <si>
    <t>6 - E.1.8 Slaboprúdové rozvody, štruktúrované káblové rozvody</t>
  </si>
  <si>
    <t>E1.8 - Systém kontroly vstupu</t>
  </si>
  <si>
    <t xml:space="preserve">    D1 - Dodávka a montáž zariadení</t>
  </si>
  <si>
    <t xml:space="preserve">    D2 - Montážny materiál a práce</t>
  </si>
  <si>
    <t xml:space="preserve">    OST - Ostatné práce</t>
  </si>
  <si>
    <t>E1.8</t>
  </si>
  <si>
    <t>Systém kontroly vstupu</t>
  </si>
  <si>
    <t>D1</t>
  </si>
  <si>
    <t>Dodávka a montáž zariadení</t>
  </si>
  <si>
    <t>SKRINA</t>
  </si>
  <si>
    <t>Ocelovo plechová skrina  (napr. 1045.000 RITTAL alebo ekvivalent)</t>
  </si>
  <si>
    <t>Entry box výťah</t>
  </si>
  <si>
    <t>Univerzálny plechový box pre všetky typy Entry prístupových kontrolérov, súčasťou napájací zdroj 12 V DC / 3,2 A, uzamykateľné dvierka, povrchová montáž, miesto pre akumulátor TP 12-7, rozmery 350 x 280 x 70 mm, čierny, interiérové použitie</t>
  </si>
  <si>
    <t>D2</t>
  </si>
  <si>
    <t>Montážny materiál a práce</t>
  </si>
  <si>
    <t>KABEL FTP CAT6.A</t>
  </si>
  <si>
    <t>Systémový dátový kábel 695 MHZ s certifikáciou CAT6A, S/FTP CAT7 AWG23, plášť FRNC podľa TP s oddelenou časťou pre dva nezávislé systémy, certifikácia GHMT, dvojité tienenie</t>
  </si>
  <si>
    <t>JYTY- O 4x1</t>
  </si>
  <si>
    <t>Kábel pevný JYTY-O 4x1 pvc sivý</t>
  </si>
  <si>
    <t>RURKA FXP-25</t>
  </si>
  <si>
    <t>Ohybná rúra FXP25</t>
  </si>
  <si>
    <t>PATCH KABLE 1M</t>
  </si>
  <si>
    <t>FTP Cat6A  DO DR</t>
  </si>
  <si>
    <t>OBO GRIP M 15</t>
  </si>
  <si>
    <t>Káblový držiak zvazkový</t>
  </si>
  <si>
    <t>SB 6.3X35</t>
  </si>
  <si>
    <t>skrutka do betón</t>
  </si>
  <si>
    <t>220 26-1661</t>
  </si>
  <si>
    <t>značenie trasy vedenia</t>
  </si>
  <si>
    <t>460 68-0022</t>
  </si>
  <si>
    <t>Prieraz v betóne alebo v stene</t>
  </si>
  <si>
    <t>210 02-0912p</t>
  </si>
  <si>
    <t>Protipožiarna malta Hilti CP636 (20kg v bal.)</t>
  </si>
  <si>
    <t>210 02-0912p.1</t>
  </si>
  <si>
    <t>protipožiarna upchávka protipožiarnou penou HILTI CFS-F FX 1ks=325ml</t>
  </si>
  <si>
    <t>220 33-0191</t>
  </si>
  <si>
    <t>meranie parametrov strukturovanej kabeláže</t>
  </si>
  <si>
    <t>220 20-0251</t>
  </si>
  <si>
    <t>Označenie káblov - štítky</t>
  </si>
  <si>
    <t>210.01</t>
  </si>
  <si>
    <t>úprava konca vodiča do 2,5mm</t>
  </si>
  <si>
    <t>210.02</t>
  </si>
  <si>
    <t>forma káblová do 5x2</t>
  </si>
  <si>
    <t>210.03</t>
  </si>
  <si>
    <t>sekacie a buracie práce</t>
  </si>
  <si>
    <t>210.04</t>
  </si>
  <si>
    <t>nešpecifikované pomocné a drobné práce</t>
  </si>
  <si>
    <t>210.05</t>
  </si>
  <si>
    <t>pomocný montážny materiál  % z ceny  materiálu</t>
  </si>
  <si>
    <t>OST</t>
  </si>
  <si>
    <t>Ostatné práce</t>
  </si>
  <si>
    <t>001</t>
  </si>
  <si>
    <t>002</t>
  </si>
  <si>
    <t>Prvá odborná prehliadka a skúška systému SKV</t>
  </si>
  <si>
    <t>003</t>
  </si>
  <si>
    <t>Zaškolenie obsluhy</t>
  </si>
  <si>
    <t>7 - E.1.9 Bleskozvod a uzemnenie</t>
  </si>
  <si>
    <t xml:space="preserve">    46-M - Zemné práce vykonávané pri externých montážnych prácach</t>
  </si>
  <si>
    <t xml:space="preserve">    5 - Komunikácie</t>
  </si>
  <si>
    <t>210220020.S</t>
  </si>
  <si>
    <t>Uzemňovacie vedenie v zemi FeZn do 120 mm2 vrátane izolácie spojov</t>
  </si>
  <si>
    <t>354410058800.S</t>
  </si>
  <si>
    <t>Pásovina uzemňovacia FeZn 30 x 4 mm</t>
  </si>
  <si>
    <t>210220050.S</t>
  </si>
  <si>
    <t>Označenie zvodov číselnými štítkami</t>
  </si>
  <si>
    <t>354410064600.S</t>
  </si>
  <si>
    <t>Štítok orientačný nerezový zemniaci na zvody</t>
  </si>
  <si>
    <t>210220094.S</t>
  </si>
  <si>
    <t>Bentonit pre zlepšenie uzemnenia</t>
  </si>
  <si>
    <t>581280000200.S</t>
  </si>
  <si>
    <t>Bentonit mletý  450</t>
  </si>
  <si>
    <t>210220095.S</t>
  </si>
  <si>
    <t>Náter zvodového vodiča</t>
  </si>
  <si>
    <t>1680050915</t>
  </si>
  <si>
    <t>Gumoasfaltová hydroizolácia  (Den Braven DenBit DISPER DN, alebo ekvivalent)</t>
  </si>
  <si>
    <t>210220101.S</t>
  </si>
  <si>
    <t>Podpery vedenia FeZn na plochú strechu PV21</t>
  </si>
  <si>
    <t>354410034900.S</t>
  </si>
  <si>
    <t>Podložka plastová k podpere vedenia FeZn označenie podložka k PV 21</t>
  </si>
  <si>
    <t>354410035100.S</t>
  </si>
  <si>
    <t>Podpera vedenia FeZn na ploché strechy označenie PV 21 betonová</t>
  </si>
  <si>
    <t>354410035200.S</t>
  </si>
  <si>
    <t>Nadstavec FeZn na betónovú podperu pre plochú strechu označenie Nadstavec PV 21 bet.</t>
  </si>
  <si>
    <t>210220105.S</t>
  </si>
  <si>
    <t>Podpery vedenia FeZn do muriva PV 01h a PV 01, 02, 03</t>
  </si>
  <si>
    <t>311310008520.S</t>
  </si>
  <si>
    <t>Hmoždinka 12x160 rámová KPR</t>
  </si>
  <si>
    <t>354410031900.S</t>
  </si>
  <si>
    <t>Podpera vedenia FeZn do muriva a do hmoždinky označenie PV 01 h</t>
  </si>
  <si>
    <t>210220204.S</t>
  </si>
  <si>
    <t>Zachytávacia tyč FeZn bez osadenia JP 10, JP 15, JP 20</t>
  </si>
  <si>
    <t>354410023200.S</t>
  </si>
  <si>
    <t>Tyč zachytávacia FeZn na upevnenie do muriva označenie JP 20</t>
  </si>
  <si>
    <t>210220210.S</t>
  </si>
  <si>
    <t>Podstavec betónový FeZn k zachytávacej tyči JP</t>
  </si>
  <si>
    <t>354410024800.S</t>
  </si>
  <si>
    <t>Podstavec betónový k zachytávacej tyči FeZn označenie JP a OB 350x350</t>
  </si>
  <si>
    <t>354410030650.S</t>
  </si>
  <si>
    <t>Podložka ochranná AlMgSi k betónovému podstavcu, d 330 mm</t>
  </si>
  <si>
    <t>354410058640.S</t>
  </si>
  <si>
    <t>Klin nerezový do podstavca, d 330 mm</t>
  </si>
  <si>
    <t>210220230.S</t>
  </si>
  <si>
    <t>Ochranná strieška FeZn</t>
  </si>
  <si>
    <t>354410024900.S</t>
  </si>
  <si>
    <t>Strieška FeZn ochranná horná označenie OS 01</t>
  </si>
  <si>
    <t>210220240.S</t>
  </si>
  <si>
    <t>Svorka FeZn k zachytávacej, uzemňovacej tyči  SJ</t>
  </si>
  <si>
    <t>354410001500.S</t>
  </si>
  <si>
    <t>Svorka FeZn k uzemňovacej tyči označenie SJ 01</t>
  </si>
  <si>
    <t>354410001700.S</t>
  </si>
  <si>
    <t>Svorka FeZn k uzemňovacej tyči označenie SJ 02</t>
  </si>
  <si>
    <t>210220241.S</t>
  </si>
  <si>
    <t>Svorka FeZn krížová SK a diagonálna krížová DKS</t>
  </si>
  <si>
    <t>354410002500.S</t>
  </si>
  <si>
    <t>Svorka FeZn krížová označenie SK</t>
  </si>
  <si>
    <t>210220243.S</t>
  </si>
  <si>
    <t>Svorka FeZn spojovacia SS</t>
  </si>
  <si>
    <t>354410003400.S</t>
  </si>
  <si>
    <t>Svorka FeZn spojovacia označenie SS 2 skrutky s príložkou</t>
  </si>
  <si>
    <t>210220245.S</t>
  </si>
  <si>
    <t>Svorka FeZn pripojovacia SP</t>
  </si>
  <si>
    <t>354410004000.S</t>
  </si>
  <si>
    <t>Svorka FeZn pripájaca označenie SP 1</t>
  </si>
  <si>
    <t>210220246.S</t>
  </si>
  <si>
    <t>Svorka FeZn na odkvapový žľab SO</t>
  </si>
  <si>
    <t>354410004200.S</t>
  </si>
  <si>
    <t>Svorka FeZn odkvapová označenie SO</t>
  </si>
  <si>
    <t>210220248.S</t>
  </si>
  <si>
    <t>Svorka FeZn na potrubie ST01-09  1/2"- 4"</t>
  </si>
  <si>
    <t>354410005000.S</t>
  </si>
  <si>
    <t>Svorka FeZn na 1 1/4" potrubie označenie ST 04</t>
  </si>
  <si>
    <t>210220260.S</t>
  </si>
  <si>
    <t>Ochranný uholník FeZn OU</t>
  </si>
  <si>
    <t>354410053300.S</t>
  </si>
  <si>
    <t>Uholník ochranný FeZn označenie OU 1,7 m</t>
  </si>
  <si>
    <t>210220261.S</t>
  </si>
  <si>
    <t>Držiak ochranného uholníka FeZn do muriva DUZ</t>
  </si>
  <si>
    <t>354410053600.S</t>
  </si>
  <si>
    <t>Držiak FeZn ochranného uholníka do muriva označenie DUZ</t>
  </si>
  <si>
    <t>210220280.S</t>
  </si>
  <si>
    <t>Uzemňovacia tyč FeZn ZT</t>
  </si>
  <si>
    <t>354410055700.S</t>
  </si>
  <si>
    <t>Tyč uzemňovacia FeZn označenie ZT 2 m</t>
  </si>
  <si>
    <t>210220800.S</t>
  </si>
  <si>
    <t>Uzemňovacie vedenie na povrchu AlMgSi drôt zvodový O 8-10 mm</t>
  </si>
  <si>
    <t>354410064200.S</t>
  </si>
  <si>
    <t>Drôt bleskozvodový zliatina AlMgSi, d 8 mm, Al</t>
  </si>
  <si>
    <t>46-M</t>
  </si>
  <si>
    <t>Zemné práce vykonávané pri externých montážnych prácach</t>
  </si>
  <si>
    <t>460200133.S</t>
  </si>
  <si>
    <t>Hĺbenie káblovej ryhy ručne 35 cm širokej a 50 cm hlbokej, v zemine triedy 3</t>
  </si>
  <si>
    <t>460560133.S</t>
  </si>
  <si>
    <t>Ručný zásyp nezap. káblovej ryhy bez zhutn. zeminy, 35 cm širokej, 50 cm hlbokej v zemine tr. 3</t>
  </si>
  <si>
    <t>460620013.S</t>
  </si>
  <si>
    <t>Proviz. úprava terénu v zemine tr. 3, aby nerovnosti terénu neboli väčšie ako 2 cm od vodor.hladiny</t>
  </si>
  <si>
    <t>950105001.S</t>
  </si>
  <si>
    <t>Zistenie stavu zariadenia ochrany pred úderom blesku, vrátane vypracovania správy o OPaOS</t>
  </si>
  <si>
    <t>zvod</t>
  </si>
  <si>
    <t>Komunikácie</t>
  </si>
  <si>
    <t>919735113.S</t>
  </si>
  <si>
    <t>Rezanie existujúceho asfaltového krytu alebo podkladu hĺbky nad 100 do 150 mm</t>
  </si>
  <si>
    <t>113107143.S</t>
  </si>
  <si>
    <t>Odstránenie krytu asfaltového v ploche do 200 m2, hr. nad 100 do 150 mm,  -0,31600t</t>
  </si>
  <si>
    <t>566902251.S</t>
  </si>
  <si>
    <t>Vyspravenie podkladu po prekopoch inžinierskych sietí plochy nad 15 m2 asfaltovým betónom ACP, po zhutnení hr. 100 mm</t>
  </si>
  <si>
    <t>90012A</t>
  </si>
  <si>
    <t>Studená asfaltová zmes (napr. DEN BRAVEN alebo ekvivalent)</t>
  </si>
  <si>
    <t>974042538.S</t>
  </si>
  <si>
    <t>Vysekanie rýh v betónovej dlažbe do hĺbky 50 mm a šírky nad 300 mm,  -0,04400t</t>
  </si>
  <si>
    <t>566902161.S</t>
  </si>
  <si>
    <t>Vyspravenie podkladu po prekopoch inžinierskych sietí plochy do 15 m2 podkladovým betónom PB I tr. C 20/25 hr. 100 mm</t>
  </si>
  <si>
    <t>8 - Výťah</t>
  </si>
  <si>
    <t>3300300.01</t>
  </si>
  <si>
    <t>MV</t>
  </si>
  <si>
    <t>Murárske výpomoci</t>
  </si>
  <si>
    <t>9 - Zabezpečenie proti pádu z výšky a do hĺbky</t>
  </si>
  <si>
    <t xml:space="preserve">    767 - Konštrukcie doplnkové kovové - záchytný systém</t>
  </si>
  <si>
    <t>Konštrukcie doplnkové kovové - záchytný systém</t>
  </si>
  <si>
    <t>délka 300</t>
  </si>
  <si>
    <t>Kotvící bod do betonu na chemické kotvení se síťovanou hmoždinkou</t>
  </si>
  <si>
    <t>délka 400</t>
  </si>
  <si>
    <t>Kotvící bod určený na různé typy podkladů. Kotvení pomocí kontradesky. Svěrná tloušťka 660 mm.</t>
  </si>
  <si>
    <t>délka 600</t>
  </si>
  <si>
    <t>délka 900</t>
  </si>
  <si>
    <t>TSL-L8</t>
  </si>
  <si>
    <t>NEREZOVÉ LANO 8 MM – Určené pro systémy s požadavkem na permanentní lano.</t>
  </si>
  <si>
    <t>TSL-NAP8</t>
  </si>
  <si>
    <t>KONCOVKA K NEREZ LANU NAPÍNACÍ – Určené pro systémy s požadavkem na permanentní lano 8 mm.</t>
  </si>
  <si>
    <t>TSL-KP8</t>
  </si>
  <si>
    <t>KONCOVKA K NEREZ LANU PEVNÁ – Koncovka určená k nalisování na nerezové lano 8 mm. Provedení nerez. Délka 140 mm.</t>
  </si>
  <si>
    <t>TSL-Štítek</t>
  </si>
  <si>
    <t>NEREZOVÝ ŠTÍTEK</t>
  </si>
  <si>
    <t>76799901R</t>
  </si>
  <si>
    <t>Montáž záchytného systému</t>
  </si>
  <si>
    <t>76799902R</t>
  </si>
  <si>
    <t>Ťahové skúšky</t>
  </si>
  <si>
    <t>76799903R</t>
  </si>
  <si>
    <t>Revízia, odovzdanie do užívania</t>
  </si>
  <si>
    <t>SÚHRNNÝ LIST  STAVBY</t>
  </si>
  <si>
    <t>KRABICA</t>
  </si>
  <si>
    <t>Inštalačná krabica plastová pre čítačky rady ProID10, podomietková, 7 otvorov na vedenie kabeláže do krabice, rozmery 70 x 40 x 30 mm (napr. ProID10 BOX alebo ekvivalent)</t>
  </si>
  <si>
    <t>Oživenie systému a uvedenie do trvalej prevádzky</t>
  </si>
  <si>
    <t>Dodávka a montáž výťahu, nosnosť 1150 kg / 15 osôb, men. rýchlosť 1,0 m/s, počet staníc 2, rozmer kabíny 1890x1420mm / výška 2139mm, kabínové dvere 1000/2000 mm, ostatné viď. Technická špecifikácia (napr. Schindler 3000 Plus alebo ekvivalent)</t>
  </si>
  <si>
    <t>VRV vonkajšia jednotka klimatizácie min.73kW s tepelným čerpadlom, (napr. Daikin RXYQ26U alebo ekvivalent)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</si>
</sst>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2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5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8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19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20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2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5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6" fillId="5" borderId="0" xfId="0" applyFont="1" applyFill="1" applyAlignment="1">
      <alignment horizontal="center" vertical="center"/>
    </xf>
    <xf numFmtId="0" fontId="27" fillId="0" borderId="16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Alignment="1">
      <alignment vertical="center"/>
    </xf>
    <xf numFmtId="166" fontId="24" fillId="0" borderId="0" xfId="0" applyNumberFormat="1" applyFont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3" fillId="0" borderId="14" xfId="0" applyNumberFormat="1" applyFont="1" applyBorder="1" applyAlignment="1">
      <alignment vertical="center"/>
    </xf>
    <xf numFmtId="4" fontId="33" fillId="0" borderId="0" xfId="0" applyNumberFormat="1" applyFont="1" applyAlignment="1">
      <alignment vertical="center"/>
    </xf>
    <xf numFmtId="166" fontId="33" fillId="0" borderId="0" xfId="0" applyNumberFormat="1" applyFont="1" applyAlignment="1">
      <alignment vertical="center"/>
    </xf>
    <xf numFmtId="4" fontId="33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3" fillId="0" borderId="19" xfId="0" applyNumberFormat="1" applyFont="1" applyBorder="1" applyAlignment="1">
      <alignment vertical="center"/>
    </xf>
    <xf numFmtId="4" fontId="33" fillId="0" borderId="20" xfId="0" applyNumberFormat="1" applyFont="1" applyBorder="1" applyAlignment="1">
      <alignment vertical="center"/>
    </xf>
    <xf numFmtId="166" fontId="33" fillId="0" borderId="20" xfId="0" applyNumberFormat="1" applyFont="1" applyBorder="1" applyAlignment="1">
      <alignment vertical="center"/>
    </xf>
    <xf numFmtId="4" fontId="33" fillId="0" borderId="21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164" fontId="1" fillId="3" borderId="14" xfId="0" applyNumberFormat="1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4" fontId="1" fillId="0" borderId="15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164" fontId="1" fillId="3" borderId="19" xfId="0" applyNumberFormat="1" applyFont="1" applyFill="1" applyBorder="1" applyAlignment="1" applyProtection="1">
      <alignment horizontal="center" vertical="center"/>
      <protection locked="0"/>
    </xf>
    <xf numFmtId="0" fontId="1" fillId="3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>
      <alignment vertical="center"/>
    </xf>
    <xf numFmtId="0" fontId="28" fillId="5" borderId="0" xfId="0" applyFont="1" applyFill="1" applyAlignment="1">
      <alignment horizontal="left" vertical="center"/>
    </xf>
    <xf numFmtId="0" fontId="0" fillId="5" borderId="0" xfId="0" applyFill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9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20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6" fillId="5" borderId="0" xfId="0" applyFont="1" applyFill="1" applyAlignment="1">
      <alignment horizontal="left" vertical="center"/>
    </xf>
    <xf numFmtId="0" fontId="26" fillId="5" borderId="0" xfId="0" applyFont="1" applyFill="1" applyAlignment="1">
      <alignment horizontal="right" vertical="center"/>
    </xf>
    <xf numFmtId="0" fontId="35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6" fillId="5" borderId="16" xfId="0" applyFont="1" applyFill="1" applyBorder="1" applyAlignment="1">
      <alignment horizontal="center" vertical="center" wrapText="1"/>
    </xf>
    <xf numFmtId="0" fontId="26" fillId="5" borderId="17" xfId="0" applyFont="1" applyFill="1" applyBorder="1" applyAlignment="1">
      <alignment horizontal="center" vertical="center" wrapText="1"/>
    </xf>
    <xf numFmtId="0" fontId="26" fillId="5" borderId="18" xfId="0" applyFont="1" applyFill="1" applyBorder="1" applyAlignment="1">
      <alignment horizontal="center" vertical="center" wrapText="1"/>
    </xf>
    <xf numFmtId="0" fontId="26" fillId="5" borderId="0" xfId="0" applyFont="1" applyFill="1" applyAlignment="1">
      <alignment horizontal="center" vertical="center" wrapText="1"/>
    </xf>
    <xf numFmtId="167" fontId="28" fillId="0" borderId="0" xfId="0" applyNumberFormat="1" applyFont="1"/>
    <xf numFmtId="166" fontId="36" fillId="0" borderId="12" xfId="0" applyNumberFormat="1" applyFont="1" applyBorder="1"/>
    <xf numFmtId="166" fontId="36" fillId="0" borderId="13" xfId="0" applyNumberFormat="1" applyFont="1" applyBorder="1"/>
    <xf numFmtId="167" fontId="37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167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6" fillId="0" borderId="23" xfId="0" applyFont="1" applyBorder="1" applyAlignment="1" applyProtection="1">
      <alignment horizontal="center" vertical="center"/>
      <protection locked="0"/>
    </xf>
    <xf numFmtId="49" fontId="26" fillId="0" borderId="23" xfId="0" applyNumberFormat="1" applyFont="1" applyBorder="1" applyAlignment="1" applyProtection="1">
      <alignment horizontal="left" vertical="center" wrapText="1"/>
      <protection locked="0"/>
    </xf>
    <xf numFmtId="0" fontId="26" fillId="0" borderId="23" xfId="0" applyFont="1" applyBorder="1" applyAlignment="1" applyProtection="1">
      <alignment horizontal="left" vertical="center" wrapText="1"/>
      <protection locked="0"/>
    </xf>
    <xf numFmtId="0" fontId="26" fillId="0" borderId="23" xfId="0" applyFont="1" applyBorder="1" applyAlignment="1" applyProtection="1">
      <alignment horizontal="center" vertical="center" wrapText="1"/>
      <protection locked="0"/>
    </xf>
    <xf numFmtId="167" fontId="26" fillId="0" borderId="23" xfId="0" applyNumberFormat="1" applyFont="1" applyBorder="1" applyAlignment="1" applyProtection="1">
      <alignment vertical="center"/>
      <protection locked="0"/>
    </xf>
    <xf numFmtId="167" fontId="26" fillId="3" borderId="23" xfId="0" applyNumberFormat="1" applyFont="1" applyFill="1" applyBorder="1" applyAlignment="1" applyProtection="1">
      <alignment vertical="center"/>
      <protection locked="0"/>
    </xf>
    <xf numFmtId="0" fontId="0" fillId="0" borderId="23" xfId="0" applyBorder="1" applyAlignment="1" applyProtection="1">
      <alignment vertical="center"/>
      <protection locked="0"/>
    </xf>
    <xf numFmtId="0" fontId="27" fillId="3" borderId="14" xfId="0" applyFont="1" applyFill="1" applyBorder="1" applyAlignment="1" applyProtection="1">
      <alignment horizontal="left" vertical="center"/>
      <protection locked="0"/>
    </xf>
    <xf numFmtId="0" fontId="27" fillId="0" borderId="0" xfId="0" applyFont="1" applyAlignment="1">
      <alignment horizontal="center" vertical="center"/>
    </xf>
    <xf numFmtId="166" fontId="27" fillId="0" borderId="0" xfId="0" applyNumberFormat="1" applyFont="1" applyAlignment="1">
      <alignment vertical="center"/>
    </xf>
    <xf numFmtId="166" fontId="27" fillId="0" borderId="15" xfId="0" applyNumberFormat="1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167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9" fillId="0" borderId="23" xfId="0" applyFont="1" applyBorder="1" applyAlignment="1" applyProtection="1">
      <alignment horizontal="center" vertical="center"/>
      <protection locked="0"/>
    </xf>
    <xf numFmtId="49" fontId="39" fillId="0" borderId="23" xfId="0" applyNumberFormat="1" applyFont="1" applyBorder="1" applyAlignment="1" applyProtection="1">
      <alignment horizontal="left" vertical="center" wrapText="1"/>
      <protection locked="0"/>
    </xf>
    <xf numFmtId="0" fontId="39" fillId="0" borderId="23" xfId="0" applyFont="1" applyBorder="1" applyAlignment="1" applyProtection="1">
      <alignment horizontal="left" vertical="center" wrapText="1"/>
      <protection locked="0"/>
    </xf>
    <xf numFmtId="0" fontId="39" fillId="0" borderId="23" xfId="0" applyFont="1" applyBorder="1" applyAlignment="1" applyProtection="1">
      <alignment horizontal="center" vertical="center" wrapText="1"/>
      <protection locked="0"/>
    </xf>
    <xf numFmtId="167" fontId="39" fillId="0" borderId="23" xfId="0" applyNumberFormat="1" applyFont="1" applyBorder="1" applyAlignment="1" applyProtection="1">
      <alignment vertical="center"/>
      <protection locked="0"/>
    </xf>
    <xf numFmtId="167" fontId="39" fillId="3" borderId="23" xfId="0" applyNumberFormat="1" applyFont="1" applyFill="1" applyBorder="1" applyAlignment="1" applyProtection="1">
      <alignment vertical="center"/>
      <protection locked="0"/>
    </xf>
    <xf numFmtId="0" fontId="40" fillId="0" borderId="23" xfId="0" applyFont="1" applyBorder="1" applyAlignment="1" applyProtection="1">
      <alignment vertical="center"/>
      <protection locked="0"/>
    </xf>
    <xf numFmtId="0" fontId="40" fillId="0" borderId="3" xfId="0" applyFont="1" applyBorder="1" applyAlignment="1">
      <alignment vertical="center"/>
    </xf>
    <xf numFmtId="0" fontId="39" fillId="3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Alignment="1">
      <alignment horizontal="center" vertical="center"/>
    </xf>
    <xf numFmtId="0" fontId="39" fillId="3" borderId="19" xfId="0" applyFont="1" applyFill="1" applyBorder="1" applyAlignment="1" applyProtection="1">
      <alignment horizontal="left" vertical="center"/>
      <protection locked="0"/>
    </xf>
    <xf numFmtId="0" fontId="39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166" fontId="27" fillId="0" borderId="21" xfId="0" applyNumberFormat="1" applyFont="1" applyBorder="1" applyAlignment="1">
      <alignment vertical="center"/>
    </xf>
    <xf numFmtId="0" fontId="0" fillId="0" borderId="0" xfId="0" applyBorder="1" applyAlignment="1" applyProtection="1">
      <alignment vertical="center"/>
      <protection locked="0"/>
    </xf>
    <xf numFmtId="4" fontId="28" fillId="0" borderId="0" xfId="0" applyNumberFormat="1" applyFont="1" applyAlignment="1">
      <alignment vertical="center"/>
    </xf>
    <xf numFmtId="4" fontId="28" fillId="5" borderId="0" xfId="0" applyNumberFormat="1" applyFont="1" applyFill="1" applyAlignment="1">
      <alignment vertical="center"/>
    </xf>
    <xf numFmtId="4" fontId="7" fillId="3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32" fillId="0" borderId="0" xfId="0" applyNumberFormat="1" applyFont="1" applyAlignment="1">
      <alignment vertical="center"/>
    </xf>
    <xf numFmtId="0" fontId="3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6" fillId="5" borderId="7" xfId="0" applyFont="1" applyFill="1" applyBorder="1" applyAlignment="1">
      <alignment horizontal="center" vertical="center"/>
    </xf>
    <xf numFmtId="0" fontId="26" fillId="5" borderId="7" xfId="0" applyFont="1" applyFill="1" applyBorder="1" applyAlignment="1">
      <alignment horizontal="left" vertical="center"/>
    </xf>
    <xf numFmtId="0" fontId="26" fillId="5" borderId="8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0" fontId="26" fillId="5" borderId="7" xfId="0" applyFont="1" applyFill="1" applyBorder="1" applyAlignment="1">
      <alignment horizontal="right" vertical="center"/>
    </xf>
    <xf numFmtId="0" fontId="24" fillId="0" borderId="11" xfId="0" applyFont="1" applyBorder="1" applyAlignment="1">
      <alignment horizontal="center" vertical="center"/>
    </xf>
    <xf numFmtId="0" fontId="24" fillId="0" borderId="12" xfId="0" applyFont="1" applyBorder="1" applyAlignment="1">
      <alignment horizontal="left" vertical="center"/>
    </xf>
    <xf numFmtId="0" fontId="25" fillId="0" borderId="14" xfId="0" applyFont="1" applyBorder="1" applyAlignment="1">
      <alignment horizontal="left" vertical="center"/>
    </xf>
    <xf numFmtId="0" fontId="25" fillId="0" borderId="0" xfId="0" applyFont="1" applyAlignment="1">
      <alignment horizontal="left" vertical="center"/>
    </xf>
    <xf numFmtId="4" fontId="28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164" fontId="20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7" fillId="3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9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31" fillId="0" borderId="0" xfId="0" applyFont="1" applyAlignment="1">
      <alignment horizontal="left" vertical="center" wrapText="1"/>
    </xf>
    <xf numFmtId="0" fontId="26" fillId="5" borderId="6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12"/>
  <sheetViews>
    <sheetView showGridLines="0" topLeftCell="A97" workbookViewId="0">
      <selection activeCell="E4" sqref="E4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ht="36.950000000000003" customHeight="1" x14ac:dyDescent="0.2">
      <c r="AR2" s="223" t="s">
        <v>5</v>
      </c>
      <c r="AS2" s="224"/>
      <c r="AT2" s="224"/>
      <c r="AU2" s="224"/>
      <c r="AV2" s="224"/>
      <c r="AW2" s="224"/>
      <c r="AX2" s="224"/>
      <c r="AY2" s="224"/>
      <c r="AZ2" s="224"/>
      <c r="BA2" s="224"/>
      <c r="BB2" s="224"/>
      <c r="BC2" s="224"/>
      <c r="BD2" s="224"/>
      <c r="BE2" s="224"/>
      <c r="BS2" s="17" t="s">
        <v>6</v>
      </c>
      <c r="BT2" s="17" t="s">
        <v>7</v>
      </c>
    </row>
    <row r="3" spans="1:74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7</v>
      </c>
    </row>
    <row r="4" spans="1:74" ht="24.95" customHeight="1" x14ac:dyDescent="0.2">
      <c r="B4" s="20"/>
      <c r="D4" s="21" t="s">
        <v>3051</v>
      </c>
      <c r="AR4" s="20"/>
      <c r="AS4" s="22" t="s">
        <v>8</v>
      </c>
      <c r="BE4" s="23" t="s">
        <v>9</v>
      </c>
      <c r="BS4" s="17" t="s">
        <v>6</v>
      </c>
    </row>
    <row r="5" spans="1:74" ht="12" customHeight="1" x14ac:dyDescent="0.2">
      <c r="B5" s="20"/>
      <c r="D5" s="24" t="s">
        <v>10</v>
      </c>
      <c r="K5" s="244" t="s">
        <v>11</v>
      </c>
      <c r="L5" s="224"/>
      <c r="M5" s="224"/>
      <c r="N5" s="224"/>
      <c r="O5" s="224"/>
      <c r="P5" s="224"/>
      <c r="Q5" s="224"/>
      <c r="R5" s="224"/>
      <c r="S5" s="224"/>
      <c r="T5" s="224"/>
      <c r="U5" s="224"/>
      <c r="V5" s="224"/>
      <c r="W5" s="224"/>
      <c r="X5" s="224"/>
      <c r="Y5" s="224"/>
      <c r="Z5" s="224"/>
      <c r="AA5" s="224"/>
      <c r="AB5" s="224"/>
      <c r="AC5" s="224"/>
      <c r="AD5" s="224"/>
      <c r="AE5" s="224"/>
      <c r="AF5" s="224"/>
      <c r="AG5" s="224"/>
      <c r="AH5" s="224"/>
      <c r="AI5" s="224"/>
      <c r="AJ5" s="224"/>
      <c r="AR5" s="20"/>
      <c r="BE5" s="241" t="s">
        <v>12</v>
      </c>
      <c r="BS5" s="17" t="s">
        <v>6</v>
      </c>
    </row>
    <row r="6" spans="1:74" ht="36.950000000000003" customHeight="1" x14ac:dyDescent="0.2">
      <c r="B6" s="20"/>
      <c r="D6" s="26" t="s">
        <v>13</v>
      </c>
      <c r="K6" s="245" t="s">
        <v>14</v>
      </c>
      <c r="L6" s="224"/>
      <c r="M6" s="224"/>
      <c r="N6" s="224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224"/>
      <c r="AI6" s="224"/>
      <c r="AJ6" s="224"/>
      <c r="AR6" s="20"/>
      <c r="BE6" s="242"/>
      <c r="BS6" s="17" t="s">
        <v>6</v>
      </c>
    </row>
    <row r="7" spans="1:74" ht="12" customHeight="1" x14ac:dyDescent="0.2">
      <c r="B7" s="20"/>
      <c r="D7" s="27" t="s">
        <v>15</v>
      </c>
      <c r="K7" s="25" t="s">
        <v>1</v>
      </c>
      <c r="AK7" s="27" t="s">
        <v>16</v>
      </c>
      <c r="AN7" s="25" t="s">
        <v>1</v>
      </c>
      <c r="AR7" s="20"/>
      <c r="BE7" s="242"/>
      <c r="BS7" s="17" t="s">
        <v>6</v>
      </c>
    </row>
    <row r="8" spans="1:74" ht="12" customHeight="1" x14ac:dyDescent="0.2">
      <c r="B8" s="20"/>
      <c r="D8" s="27" t="s">
        <v>17</v>
      </c>
      <c r="K8" s="25" t="s">
        <v>18</v>
      </c>
      <c r="AK8" s="27" t="s">
        <v>19</v>
      </c>
      <c r="AN8" s="28" t="s">
        <v>20</v>
      </c>
      <c r="AR8" s="20"/>
      <c r="BE8" s="242"/>
      <c r="BS8" s="17" t="s">
        <v>6</v>
      </c>
    </row>
    <row r="9" spans="1:74" ht="14.45" customHeight="1" x14ac:dyDescent="0.2">
      <c r="B9" s="20"/>
      <c r="AR9" s="20"/>
      <c r="BE9" s="242"/>
      <c r="BS9" s="17" t="s">
        <v>6</v>
      </c>
    </row>
    <row r="10" spans="1:74" ht="12" customHeight="1" x14ac:dyDescent="0.2">
      <c r="B10" s="20"/>
      <c r="D10" s="27" t="s">
        <v>21</v>
      </c>
      <c r="AK10" s="27" t="s">
        <v>22</v>
      </c>
      <c r="AN10" s="25" t="s">
        <v>1</v>
      </c>
      <c r="AR10" s="20"/>
      <c r="BE10" s="242"/>
      <c r="BS10" s="17" t="s">
        <v>6</v>
      </c>
    </row>
    <row r="11" spans="1:74" ht="18.399999999999999" customHeight="1" x14ac:dyDescent="0.2">
      <c r="B11" s="20"/>
      <c r="E11" s="25" t="s">
        <v>23</v>
      </c>
      <c r="AK11" s="27" t="s">
        <v>24</v>
      </c>
      <c r="AN11" s="25" t="s">
        <v>1</v>
      </c>
      <c r="AR11" s="20"/>
      <c r="BE11" s="242"/>
      <c r="BS11" s="17" t="s">
        <v>6</v>
      </c>
    </row>
    <row r="12" spans="1:74" ht="6.95" customHeight="1" x14ac:dyDescent="0.2">
      <c r="B12" s="20"/>
      <c r="AR12" s="20"/>
      <c r="BE12" s="242"/>
      <c r="BS12" s="17" t="s">
        <v>6</v>
      </c>
    </row>
    <row r="13" spans="1:74" ht="12" customHeight="1" x14ac:dyDescent="0.2">
      <c r="B13" s="20"/>
      <c r="D13" s="27" t="s">
        <v>25</v>
      </c>
      <c r="AK13" s="27" t="s">
        <v>22</v>
      </c>
      <c r="AN13" s="29" t="s">
        <v>26</v>
      </c>
      <c r="AR13" s="20"/>
      <c r="BE13" s="242"/>
      <c r="BS13" s="17" t="s">
        <v>6</v>
      </c>
    </row>
    <row r="14" spans="1:74" ht="12.75" x14ac:dyDescent="0.2">
      <c r="B14" s="20"/>
      <c r="E14" s="246" t="s">
        <v>26</v>
      </c>
      <c r="F14" s="247"/>
      <c r="G14" s="247"/>
      <c r="H14" s="247"/>
      <c r="I14" s="247"/>
      <c r="J14" s="247"/>
      <c r="K14" s="247"/>
      <c r="L14" s="247"/>
      <c r="M14" s="247"/>
      <c r="N14" s="247"/>
      <c r="O14" s="247"/>
      <c r="P14" s="247"/>
      <c r="Q14" s="247"/>
      <c r="R14" s="247"/>
      <c r="S14" s="247"/>
      <c r="T14" s="247"/>
      <c r="U14" s="247"/>
      <c r="V14" s="247"/>
      <c r="W14" s="247"/>
      <c r="X14" s="247"/>
      <c r="Y14" s="247"/>
      <c r="Z14" s="247"/>
      <c r="AA14" s="247"/>
      <c r="AB14" s="247"/>
      <c r="AC14" s="247"/>
      <c r="AD14" s="247"/>
      <c r="AE14" s="247"/>
      <c r="AF14" s="247"/>
      <c r="AG14" s="247"/>
      <c r="AH14" s="247"/>
      <c r="AI14" s="247"/>
      <c r="AJ14" s="247"/>
      <c r="AK14" s="27" t="s">
        <v>24</v>
      </c>
      <c r="AN14" s="29" t="s">
        <v>26</v>
      </c>
      <c r="AR14" s="20"/>
      <c r="BE14" s="242"/>
      <c r="BS14" s="17" t="s">
        <v>6</v>
      </c>
    </row>
    <row r="15" spans="1:74" ht="6.95" customHeight="1" x14ac:dyDescent="0.2">
      <c r="B15" s="20"/>
      <c r="AR15" s="20"/>
      <c r="BE15" s="242"/>
      <c r="BS15" s="17" t="s">
        <v>3</v>
      </c>
    </row>
    <row r="16" spans="1:74" ht="12" customHeight="1" x14ac:dyDescent="0.2">
      <c r="B16" s="20"/>
      <c r="D16" s="27" t="s">
        <v>27</v>
      </c>
      <c r="AK16" s="27" t="s">
        <v>22</v>
      </c>
      <c r="AN16" s="25" t="s">
        <v>1</v>
      </c>
      <c r="AR16" s="20"/>
      <c r="BE16" s="242"/>
      <c r="BS16" s="17" t="s">
        <v>3</v>
      </c>
    </row>
    <row r="17" spans="2:71" ht="18.399999999999999" customHeight="1" x14ac:dyDescent="0.2">
      <c r="B17" s="20"/>
      <c r="E17" s="25" t="s">
        <v>28</v>
      </c>
      <c r="AK17" s="27" t="s">
        <v>24</v>
      </c>
      <c r="AN17" s="25" t="s">
        <v>1</v>
      </c>
      <c r="AR17" s="20"/>
      <c r="BE17" s="242"/>
      <c r="BS17" s="17" t="s">
        <v>29</v>
      </c>
    </row>
    <row r="18" spans="2:71" ht="6.95" customHeight="1" x14ac:dyDescent="0.2">
      <c r="B18" s="20"/>
      <c r="AR18" s="20"/>
      <c r="BE18" s="242"/>
      <c r="BS18" s="17" t="s">
        <v>30</v>
      </c>
    </row>
    <row r="19" spans="2:71" ht="12" customHeight="1" x14ac:dyDescent="0.2">
      <c r="B19" s="20"/>
      <c r="D19" s="27" t="s">
        <v>31</v>
      </c>
      <c r="AK19" s="27" t="s">
        <v>22</v>
      </c>
      <c r="AN19" s="25" t="s">
        <v>1</v>
      </c>
      <c r="AR19" s="20"/>
      <c r="BE19" s="242"/>
      <c r="BS19" s="17" t="s">
        <v>30</v>
      </c>
    </row>
    <row r="20" spans="2:71" ht="18.399999999999999" customHeight="1" x14ac:dyDescent="0.2">
      <c r="B20" s="20"/>
      <c r="E20" s="25" t="s">
        <v>32</v>
      </c>
      <c r="AK20" s="27" t="s">
        <v>24</v>
      </c>
      <c r="AN20" s="25" t="s">
        <v>1</v>
      </c>
      <c r="AR20" s="20"/>
      <c r="BE20" s="242"/>
      <c r="BS20" s="17" t="s">
        <v>29</v>
      </c>
    </row>
    <row r="21" spans="2:71" ht="6.95" customHeight="1" x14ac:dyDescent="0.2">
      <c r="B21" s="20"/>
      <c r="AR21" s="20"/>
      <c r="BE21" s="242"/>
    </row>
    <row r="22" spans="2:71" ht="12" customHeight="1" x14ac:dyDescent="0.2">
      <c r="B22" s="20"/>
      <c r="D22" s="27" t="s">
        <v>33</v>
      </c>
      <c r="AR22" s="20"/>
      <c r="BE22" s="242"/>
    </row>
    <row r="23" spans="2:71" ht="16.5" customHeight="1" x14ac:dyDescent="0.2">
      <c r="B23" s="20"/>
      <c r="E23" s="248" t="s">
        <v>1</v>
      </c>
      <c r="F23" s="248"/>
      <c r="G23" s="248"/>
      <c r="H23" s="248"/>
      <c r="I23" s="248"/>
      <c r="J23" s="248"/>
      <c r="K23" s="248"/>
      <c r="L23" s="248"/>
      <c r="M23" s="248"/>
      <c r="N23" s="248"/>
      <c r="O23" s="248"/>
      <c r="P23" s="248"/>
      <c r="Q23" s="248"/>
      <c r="R23" s="248"/>
      <c r="S23" s="248"/>
      <c r="T23" s="248"/>
      <c r="U23" s="248"/>
      <c r="V23" s="248"/>
      <c r="W23" s="248"/>
      <c r="X23" s="248"/>
      <c r="Y23" s="248"/>
      <c r="Z23" s="248"/>
      <c r="AA23" s="248"/>
      <c r="AB23" s="248"/>
      <c r="AC23" s="248"/>
      <c r="AD23" s="248"/>
      <c r="AE23" s="248"/>
      <c r="AF23" s="248"/>
      <c r="AG23" s="248"/>
      <c r="AH23" s="248"/>
      <c r="AI23" s="248"/>
      <c r="AJ23" s="248"/>
      <c r="AK23" s="248"/>
      <c r="AL23" s="248"/>
      <c r="AM23" s="248"/>
      <c r="AN23" s="248"/>
      <c r="AR23" s="20"/>
      <c r="BE23" s="242"/>
    </row>
    <row r="24" spans="2:71" ht="6.95" customHeight="1" x14ac:dyDescent="0.2">
      <c r="B24" s="20"/>
      <c r="AR24" s="20"/>
      <c r="BE24" s="242"/>
    </row>
    <row r="25" spans="2:71" ht="6.95" customHeight="1" x14ac:dyDescent="0.2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42"/>
    </row>
    <row r="26" spans="2:71" ht="14.45" customHeight="1" x14ac:dyDescent="0.2">
      <c r="B26" s="20"/>
      <c r="D26" s="32" t="s">
        <v>34</v>
      </c>
      <c r="AK26" s="249">
        <f>ROUND(AG94,2)</f>
        <v>0</v>
      </c>
      <c r="AL26" s="224"/>
      <c r="AM26" s="224"/>
      <c r="AN26" s="224"/>
      <c r="AO26" s="224"/>
      <c r="AR26" s="20"/>
      <c r="BE26" s="242"/>
    </row>
    <row r="27" spans="2:71" ht="14.45" customHeight="1" x14ac:dyDescent="0.2">
      <c r="B27" s="20"/>
      <c r="D27" s="32" t="s">
        <v>35</v>
      </c>
      <c r="AK27" s="249">
        <f>ROUND(AG105, 2)</f>
        <v>0</v>
      </c>
      <c r="AL27" s="249"/>
      <c r="AM27" s="249"/>
      <c r="AN27" s="249"/>
      <c r="AO27" s="249"/>
      <c r="AR27" s="20"/>
      <c r="BE27" s="242"/>
    </row>
    <row r="28" spans="2:71" s="1" customFormat="1" ht="6.95" customHeight="1" x14ac:dyDescent="0.2">
      <c r="B28" s="33"/>
      <c r="AR28" s="33"/>
      <c r="BE28" s="242"/>
    </row>
    <row r="29" spans="2:71" s="1" customFormat="1" ht="25.9" customHeight="1" x14ac:dyDescent="0.2">
      <c r="B29" s="33"/>
      <c r="D29" s="34" t="s">
        <v>36</v>
      </c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250">
        <f>ROUND(AK26 + AK27, 2)</f>
        <v>0</v>
      </c>
      <c r="AL29" s="251"/>
      <c r="AM29" s="251"/>
      <c r="AN29" s="251"/>
      <c r="AO29" s="251"/>
      <c r="AR29" s="33"/>
      <c r="BE29" s="242"/>
    </row>
    <row r="30" spans="2:71" s="1" customFormat="1" ht="6.95" customHeight="1" x14ac:dyDescent="0.2">
      <c r="B30" s="33"/>
      <c r="AR30" s="33"/>
      <c r="BE30" s="242"/>
    </row>
    <row r="31" spans="2:71" s="1" customFormat="1" ht="12.75" x14ac:dyDescent="0.2">
      <c r="B31" s="33"/>
      <c r="L31" s="252" t="s">
        <v>37</v>
      </c>
      <c r="M31" s="252"/>
      <c r="N31" s="252"/>
      <c r="O31" s="252"/>
      <c r="P31" s="252"/>
      <c r="W31" s="252" t="s">
        <v>38</v>
      </c>
      <c r="X31" s="252"/>
      <c r="Y31" s="252"/>
      <c r="Z31" s="252"/>
      <c r="AA31" s="252"/>
      <c r="AB31" s="252"/>
      <c r="AC31" s="252"/>
      <c r="AD31" s="252"/>
      <c r="AE31" s="252"/>
      <c r="AK31" s="252" t="s">
        <v>39</v>
      </c>
      <c r="AL31" s="252"/>
      <c r="AM31" s="252"/>
      <c r="AN31" s="252"/>
      <c r="AO31" s="252"/>
      <c r="AR31" s="33"/>
      <c r="BE31" s="242"/>
    </row>
    <row r="32" spans="2:71" s="2" customFormat="1" ht="14.45" customHeight="1" x14ac:dyDescent="0.2">
      <c r="B32" s="37"/>
      <c r="D32" s="27" t="s">
        <v>40</v>
      </c>
      <c r="F32" s="38" t="s">
        <v>41</v>
      </c>
      <c r="L32" s="236">
        <v>0.2</v>
      </c>
      <c r="M32" s="235"/>
      <c r="N32" s="235"/>
      <c r="O32" s="235"/>
      <c r="P32" s="235"/>
      <c r="Q32" s="39"/>
      <c r="R32" s="39"/>
      <c r="S32" s="39"/>
      <c r="T32" s="39"/>
      <c r="U32" s="39"/>
      <c r="V32" s="39"/>
      <c r="W32" s="234">
        <f>ROUND(AZ94 + SUM(CD105:CD109), 2)</f>
        <v>0</v>
      </c>
      <c r="X32" s="235"/>
      <c r="Y32" s="235"/>
      <c r="Z32" s="235"/>
      <c r="AA32" s="235"/>
      <c r="AB32" s="235"/>
      <c r="AC32" s="235"/>
      <c r="AD32" s="235"/>
      <c r="AE32" s="235"/>
      <c r="AF32" s="39"/>
      <c r="AG32" s="39"/>
      <c r="AH32" s="39"/>
      <c r="AI32" s="39"/>
      <c r="AJ32" s="39"/>
      <c r="AK32" s="234">
        <f>ROUND(AV94 + SUM(BY105:BY109), 2)</f>
        <v>0</v>
      </c>
      <c r="AL32" s="235"/>
      <c r="AM32" s="235"/>
      <c r="AN32" s="235"/>
      <c r="AO32" s="235"/>
      <c r="AP32" s="39"/>
      <c r="AQ32" s="39"/>
      <c r="AR32" s="40"/>
      <c r="AS32" s="39"/>
      <c r="AT32" s="39"/>
      <c r="AU32" s="39"/>
      <c r="AV32" s="39"/>
      <c r="AW32" s="39"/>
      <c r="AX32" s="39"/>
      <c r="AY32" s="39"/>
      <c r="AZ32" s="39"/>
      <c r="BE32" s="243"/>
    </row>
    <row r="33" spans="2:57" s="2" customFormat="1" ht="14.45" customHeight="1" x14ac:dyDescent="0.2">
      <c r="B33" s="37"/>
      <c r="F33" s="38" t="s">
        <v>42</v>
      </c>
      <c r="L33" s="236">
        <v>0.2</v>
      </c>
      <c r="M33" s="235"/>
      <c r="N33" s="235"/>
      <c r="O33" s="235"/>
      <c r="P33" s="235"/>
      <c r="Q33" s="39"/>
      <c r="R33" s="39"/>
      <c r="S33" s="39"/>
      <c r="T33" s="39"/>
      <c r="U33" s="39"/>
      <c r="V33" s="39"/>
      <c r="W33" s="234">
        <f>ROUND(BA94 + SUM(CE105:CE109), 2)</f>
        <v>0</v>
      </c>
      <c r="X33" s="235"/>
      <c r="Y33" s="235"/>
      <c r="Z33" s="235"/>
      <c r="AA33" s="235"/>
      <c r="AB33" s="235"/>
      <c r="AC33" s="235"/>
      <c r="AD33" s="235"/>
      <c r="AE33" s="235"/>
      <c r="AF33" s="39"/>
      <c r="AG33" s="39"/>
      <c r="AH33" s="39"/>
      <c r="AI33" s="39"/>
      <c r="AJ33" s="39"/>
      <c r="AK33" s="234">
        <f>ROUND(AW94 + SUM(BZ105:BZ109), 2)</f>
        <v>0</v>
      </c>
      <c r="AL33" s="235"/>
      <c r="AM33" s="235"/>
      <c r="AN33" s="235"/>
      <c r="AO33" s="235"/>
      <c r="AP33" s="39"/>
      <c r="AQ33" s="39"/>
      <c r="AR33" s="40"/>
      <c r="AS33" s="39"/>
      <c r="AT33" s="39"/>
      <c r="AU33" s="39"/>
      <c r="AV33" s="39"/>
      <c r="AW33" s="39"/>
      <c r="AX33" s="39"/>
      <c r="AY33" s="39"/>
      <c r="AZ33" s="39"/>
      <c r="BE33" s="243"/>
    </row>
    <row r="34" spans="2:57" s="2" customFormat="1" ht="14.45" hidden="1" customHeight="1" x14ac:dyDescent="0.2">
      <c r="B34" s="37"/>
      <c r="F34" s="27" t="s">
        <v>43</v>
      </c>
      <c r="L34" s="233">
        <v>0.2</v>
      </c>
      <c r="M34" s="232"/>
      <c r="N34" s="232"/>
      <c r="O34" s="232"/>
      <c r="P34" s="232"/>
      <c r="W34" s="231">
        <f>ROUND(BB94 + SUM(CF105:CF109), 2)</f>
        <v>0</v>
      </c>
      <c r="X34" s="232"/>
      <c r="Y34" s="232"/>
      <c r="Z34" s="232"/>
      <c r="AA34" s="232"/>
      <c r="AB34" s="232"/>
      <c r="AC34" s="232"/>
      <c r="AD34" s="232"/>
      <c r="AE34" s="232"/>
      <c r="AK34" s="231">
        <v>0</v>
      </c>
      <c r="AL34" s="232"/>
      <c r="AM34" s="232"/>
      <c r="AN34" s="232"/>
      <c r="AO34" s="232"/>
      <c r="AR34" s="37"/>
      <c r="BE34" s="243"/>
    </row>
    <row r="35" spans="2:57" s="2" customFormat="1" ht="14.45" hidden="1" customHeight="1" x14ac:dyDescent="0.2">
      <c r="B35" s="37"/>
      <c r="F35" s="27" t="s">
        <v>44</v>
      </c>
      <c r="L35" s="233">
        <v>0.2</v>
      </c>
      <c r="M35" s="232"/>
      <c r="N35" s="232"/>
      <c r="O35" s="232"/>
      <c r="P35" s="232"/>
      <c r="W35" s="231">
        <f>ROUND(BC94 + SUM(CG105:CG109), 2)</f>
        <v>0</v>
      </c>
      <c r="X35" s="232"/>
      <c r="Y35" s="232"/>
      <c r="Z35" s="232"/>
      <c r="AA35" s="232"/>
      <c r="AB35" s="232"/>
      <c r="AC35" s="232"/>
      <c r="AD35" s="232"/>
      <c r="AE35" s="232"/>
      <c r="AK35" s="231">
        <v>0</v>
      </c>
      <c r="AL35" s="232"/>
      <c r="AM35" s="232"/>
      <c r="AN35" s="232"/>
      <c r="AO35" s="232"/>
      <c r="AR35" s="37"/>
    </row>
    <row r="36" spans="2:57" s="2" customFormat="1" ht="14.45" hidden="1" customHeight="1" x14ac:dyDescent="0.2">
      <c r="B36" s="37"/>
      <c r="F36" s="38" t="s">
        <v>45</v>
      </c>
      <c r="L36" s="236">
        <v>0</v>
      </c>
      <c r="M36" s="235"/>
      <c r="N36" s="235"/>
      <c r="O36" s="235"/>
      <c r="P36" s="235"/>
      <c r="Q36" s="39"/>
      <c r="R36" s="39"/>
      <c r="S36" s="39"/>
      <c r="T36" s="39"/>
      <c r="U36" s="39"/>
      <c r="V36" s="39"/>
      <c r="W36" s="234">
        <f>ROUND(BD94 + SUM(CH105:CH109), 2)</f>
        <v>0</v>
      </c>
      <c r="X36" s="235"/>
      <c r="Y36" s="235"/>
      <c r="Z36" s="235"/>
      <c r="AA36" s="235"/>
      <c r="AB36" s="235"/>
      <c r="AC36" s="235"/>
      <c r="AD36" s="235"/>
      <c r="AE36" s="235"/>
      <c r="AF36" s="39"/>
      <c r="AG36" s="39"/>
      <c r="AH36" s="39"/>
      <c r="AI36" s="39"/>
      <c r="AJ36" s="39"/>
      <c r="AK36" s="234">
        <v>0</v>
      </c>
      <c r="AL36" s="235"/>
      <c r="AM36" s="235"/>
      <c r="AN36" s="235"/>
      <c r="AO36" s="235"/>
      <c r="AP36" s="39"/>
      <c r="AQ36" s="39"/>
      <c r="AR36" s="40"/>
      <c r="AS36" s="39"/>
      <c r="AT36" s="39"/>
      <c r="AU36" s="39"/>
      <c r="AV36" s="39"/>
      <c r="AW36" s="39"/>
      <c r="AX36" s="39"/>
      <c r="AY36" s="39"/>
      <c r="AZ36" s="39"/>
    </row>
    <row r="37" spans="2:57" s="1" customFormat="1" ht="6.95" customHeight="1" x14ac:dyDescent="0.2">
      <c r="B37" s="33"/>
      <c r="AR37" s="33"/>
    </row>
    <row r="38" spans="2:57" s="1" customFormat="1" ht="25.9" customHeight="1" x14ac:dyDescent="0.2">
      <c r="B38" s="33"/>
      <c r="C38" s="41"/>
      <c r="D38" s="42" t="s">
        <v>46</v>
      </c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4" t="s">
        <v>47</v>
      </c>
      <c r="U38" s="43"/>
      <c r="V38" s="43"/>
      <c r="W38" s="43"/>
      <c r="X38" s="222" t="s">
        <v>48</v>
      </c>
      <c r="Y38" s="220"/>
      <c r="Z38" s="220"/>
      <c r="AA38" s="220"/>
      <c r="AB38" s="220"/>
      <c r="AC38" s="43"/>
      <c r="AD38" s="43"/>
      <c r="AE38" s="43"/>
      <c r="AF38" s="43"/>
      <c r="AG38" s="43"/>
      <c r="AH38" s="43"/>
      <c r="AI38" s="43"/>
      <c r="AJ38" s="43"/>
      <c r="AK38" s="219">
        <f>SUM(AK29:AK36)</f>
        <v>0</v>
      </c>
      <c r="AL38" s="220"/>
      <c r="AM38" s="220"/>
      <c r="AN38" s="220"/>
      <c r="AO38" s="221"/>
      <c r="AP38" s="41"/>
      <c r="AQ38" s="41"/>
      <c r="AR38" s="33"/>
    </row>
    <row r="39" spans="2:57" s="1" customFormat="1" ht="6.95" customHeight="1" x14ac:dyDescent="0.2">
      <c r="B39" s="33"/>
      <c r="AR39" s="33"/>
    </row>
    <row r="40" spans="2:57" s="1" customFormat="1" ht="14.45" customHeight="1" x14ac:dyDescent="0.2">
      <c r="B40" s="33"/>
      <c r="AR40" s="33"/>
    </row>
    <row r="41" spans="2:57" ht="14.45" customHeight="1" x14ac:dyDescent="0.2">
      <c r="B41" s="20"/>
      <c r="AR41" s="20"/>
    </row>
    <row r="42" spans="2:57" ht="14.45" customHeight="1" x14ac:dyDescent="0.2">
      <c r="B42" s="20"/>
      <c r="AR42" s="20"/>
    </row>
    <row r="43" spans="2:57" ht="14.45" customHeight="1" x14ac:dyDescent="0.2">
      <c r="B43" s="20"/>
      <c r="AR43" s="20"/>
    </row>
    <row r="44" spans="2:57" ht="14.45" customHeight="1" x14ac:dyDescent="0.2">
      <c r="B44" s="20"/>
      <c r="AR44" s="20"/>
    </row>
    <row r="45" spans="2:57" ht="14.45" customHeight="1" x14ac:dyDescent="0.2">
      <c r="B45" s="20"/>
      <c r="AR45" s="20"/>
    </row>
    <row r="46" spans="2:57" ht="14.45" customHeight="1" x14ac:dyDescent="0.2">
      <c r="B46" s="20"/>
      <c r="AR46" s="20"/>
    </row>
    <row r="47" spans="2:57" ht="14.45" customHeight="1" x14ac:dyDescent="0.2">
      <c r="B47" s="20"/>
      <c r="AR47" s="20"/>
    </row>
    <row r="48" spans="2:57" ht="14.45" customHeight="1" x14ac:dyDescent="0.2">
      <c r="B48" s="20"/>
      <c r="AR48" s="20"/>
    </row>
    <row r="49" spans="2:44" s="1" customFormat="1" ht="14.45" customHeight="1" x14ac:dyDescent="0.2">
      <c r="B49" s="33"/>
      <c r="D49" s="45" t="s">
        <v>49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50</v>
      </c>
      <c r="AI49" s="46"/>
      <c r="AJ49" s="46"/>
      <c r="AK49" s="46"/>
      <c r="AL49" s="46"/>
      <c r="AM49" s="46"/>
      <c r="AN49" s="46"/>
      <c r="AO49" s="46"/>
      <c r="AR49" s="33"/>
    </row>
    <row r="50" spans="2:44" x14ac:dyDescent="0.2">
      <c r="B50" s="20"/>
      <c r="AR50" s="20"/>
    </row>
    <row r="51" spans="2:44" x14ac:dyDescent="0.2">
      <c r="B51" s="20"/>
      <c r="AR51" s="20"/>
    </row>
    <row r="52" spans="2:44" x14ac:dyDescent="0.2">
      <c r="B52" s="20"/>
      <c r="AR52" s="20"/>
    </row>
    <row r="53" spans="2:44" x14ac:dyDescent="0.2">
      <c r="B53" s="20"/>
      <c r="AR53" s="20"/>
    </row>
    <row r="54" spans="2:44" x14ac:dyDescent="0.2">
      <c r="B54" s="20"/>
      <c r="AR54" s="20"/>
    </row>
    <row r="55" spans="2:44" x14ac:dyDescent="0.2">
      <c r="B55" s="20"/>
      <c r="AR55" s="20"/>
    </row>
    <row r="56" spans="2:44" x14ac:dyDescent="0.2">
      <c r="B56" s="20"/>
      <c r="AR56" s="20"/>
    </row>
    <row r="57" spans="2:44" x14ac:dyDescent="0.2">
      <c r="B57" s="20"/>
      <c r="AR57" s="20"/>
    </row>
    <row r="58" spans="2:44" x14ac:dyDescent="0.2">
      <c r="B58" s="20"/>
      <c r="AR58" s="20"/>
    </row>
    <row r="59" spans="2:44" x14ac:dyDescent="0.2">
      <c r="B59" s="20"/>
      <c r="AR59" s="20"/>
    </row>
    <row r="60" spans="2:44" s="1" customFormat="1" ht="12.75" x14ac:dyDescent="0.2">
      <c r="B60" s="33"/>
      <c r="D60" s="47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7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7" t="s">
        <v>51</v>
      </c>
      <c r="AI60" s="35"/>
      <c r="AJ60" s="35"/>
      <c r="AK60" s="35"/>
      <c r="AL60" s="35"/>
      <c r="AM60" s="47" t="s">
        <v>52</v>
      </c>
      <c r="AN60" s="35"/>
      <c r="AO60" s="35"/>
      <c r="AR60" s="33"/>
    </row>
    <row r="61" spans="2:44" x14ac:dyDescent="0.2">
      <c r="B61" s="20"/>
      <c r="AR61" s="20"/>
    </row>
    <row r="62" spans="2:44" x14ac:dyDescent="0.2">
      <c r="B62" s="20"/>
      <c r="AR62" s="20"/>
    </row>
    <row r="63" spans="2:44" x14ac:dyDescent="0.2">
      <c r="B63" s="20"/>
      <c r="AR63" s="20"/>
    </row>
    <row r="64" spans="2:44" s="1" customFormat="1" ht="12.75" x14ac:dyDescent="0.2">
      <c r="B64" s="33"/>
      <c r="D64" s="45" t="s">
        <v>53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5" t="s">
        <v>54</v>
      </c>
      <c r="AI64" s="46"/>
      <c r="AJ64" s="46"/>
      <c r="AK64" s="46"/>
      <c r="AL64" s="46"/>
      <c r="AM64" s="46"/>
      <c r="AN64" s="46"/>
      <c r="AO64" s="46"/>
      <c r="AR64" s="33"/>
    </row>
    <row r="65" spans="2:44" x14ac:dyDescent="0.2">
      <c r="B65" s="20"/>
      <c r="AR65" s="20"/>
    </row>
    <row r="66" spans="2:44" x14ac:dyDescent="0.2">
      <c r="B66" s="20"/>
      <c r="AR66" s="20"/>
    </row>
    <row r="67" spans="2:44" x14ac:dyDescent="0.2">
      <c r="B67" s="20"/>
      <c r="AR67" s="20"/>
    </row>
    <row r="68" spans="2:44" x14ac:dyDescent="0.2">
      <c r="B68" s="20"/>
      <c r="AR68" s="20"/>
    </row>
    <row r="69" spans="2:44" x14ac:dyDescent="0.2">
      <c r="B69" s="20"/>
      <c r="AR69" s="20"/>
    </row>
    <row r="70" spans="2:44" x14ac:dyDescent="0.2">
      <c r="B70" s="20"/>
      <c r="AR70" s="20"/>
    </row>
    <row r="71" spans="2:44" x14ac:dyDescent="0.2">
      <c r="B71" s="20"/>
      <c r="AR71" s="20"/>
    </row>
    <row r="72" spans="2:44" x14ac:dyDescent="0.2">
      <c r="B72" s="20"/>
      <c r="AR72" s="20"/>
    </row>
    <row r="73" spans="2:44" x14ac:dyDescent="0.2">
      <c r="B73" s="20"/>
      <c r="AR73" s="20"/>
    </row>
    <row r="74" spans="2:44" x14ac:dyDescent="0.2">
      <c r="B74" s="20"/>
      <c r="AR74" s="20"/>
    </row>
    <row r="75" spans="2:44" s="1" customFormat="1" ht="12.75" x14ac:dyDescent="0.2">
      <c r="B75" s="33"/>
      <c r="D75" s="47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7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7" t="s">
        <v>51</v>
      </c>
      <c r="AI75" s="35"/>
      <c r="AJ75" s="35"/>
      <c r="AK75" s="35"/>
      <c r="AL75" s="35"/>
      <c r="AM75" s="47" t="s">
        <v>52</v>
      </c>
      <c r="AN75" s="35"/>
      <c r="AO75" s="35"/>
      <c r="AR75" s="33"/>
    </row>
    <row r="76" spans="2:44" s="1" customFormat="1" x14ac:dyDescent="0.2">
      <c r="B76" s="33"/>
      <c r="AR76" s="33"/>
    </row>
    <row r="77" spans="2:44" s="1" customFormat="1" ht="6.95" customHeight="1" x14ac:dyDescent="0.2"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3"/>
    </row>
    <row r="81" spans="1:91" s="1" customFormat="1" ht="6.95" customHeight="1" x14ac:dyDescent="0.2"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3"/>
    </row>
    <row r="82" spans="1:91" s="1" customFormat="1" ht="24.95" customHeight="1" x14ac:dyDescent="0.2">
      <c r="B82" s="33"/>
      <c r="C82" s="21" t="s">
        <v>55</v>
      </c>
      <c r="AR82" s="33"/>
    </row>
    <row r="83" spans="1:91" s="1" customFormat="1" ht="6.95" customHeight="1" x14ac:dyDescent="0.2">
      <c r="B83" s="33"/>
      <c r="AR83" s="33"/>
    </row>
    <row r="84" spans="1:91" s="3" customFormat="1" ht="12" customHeight="1" x14ac:dyDescent="0.2">
      <c r="B84" s="52"/>
      <c r="C84" s="27" t="s">
        <v>10</v>
      </c>
      <c r="L84" s="3" t="str">
        <f>K5</f>
        <v>01</v>
      </c>
      <c r="AR84" s="52"/>
    </row>
    <row r="85" spans="1:91" s="4" customFormat="1" ht="36.950000000000003" customHeight="1" x14ac:dyDescent="0.2">
      <c r="B85" s="53"/>
      <c r="C85" s="54" t="s">
        <v>13</v>
      </c>
      <c r="L85" s="237" t="str">
        <f>K6</f>
        <v>Bratislava KS IZS Tomášikova 28A - rekonštrukcia priestorov</v>
      </c>
      <c r="M85" s="238"/>
      <c r="N85" s="238"/>
      <c r="O85" s="238"/>
      <c r="P85" s="238"/>
      <c r="Q85" s="238"/>
      <c r="R85" s="238"/>
      <c r="S85" s="238"/>
      <c r="T85" s="238"/>
      <c r="U85" s="238"/>
      <c r="V85" s="238"/>
      <c r="W85" s="238"/>
      <c r="X85" s="238"/>
      <c r="Y85" s="238"/>
      <c r="Z85" s="238"/>
      <c r="AA85" s="238"/>
      <c r="AB85" s="238"/>
      <c r="AC85" s="238"/>
      <c r="AD85" s="238"/>
      <c r="AE85" s="238"/>
      <c r="AF85" s="238"/>
      <c r="AG85" s="238"/>
      <c r="AH85" s="238"/>
      <c r="AI85" s="238"/>
      <c r="AJ85" s="238"/>
      <c r="AR85" s="53"/>
    </row>
    <row r="86" spans="1:91" s="1" customFormat="1" ht="6.95" customHeight="1" x14ac:dyDescent="0.2">
      <c r="B86" s="33"/>
      <c r="AR86" s="33"/>
    </row>
    <row r="87" spans="1:91" s="1" customFormat="1" ht="12" customHeight="1" x14ac:dyDescent="0.2">
      <c r="B87" s="33"/>
      <c r="C87" s="27" t="s">
        <v>17</v>
      </c>
      <c r="L87" s="55" t="str">
        <f>IF(K8="","",K8)</f>
        <v>Bratislava</v>
      </c>
      <c r="AI87" s="27" t="s">
        <v>19</v>
      </c>
      <c r="AM87" s="215" t="str">
        <f>IF(AN8= "","",AN8)</f>
        <v>14. 6. 2022</v>
      </c>
      <c r="AN87" s="215"/>
      <c r="AR87" s="33"/>
    </row>
    <row r="88" spans="1:91" s="1" customFormat="1" ht="6.95" customHeight="1" x14ac:dyDescent="0.2">
      <c r="B88" s="33"/>
      <c r="AR88" s="33"/>
    </row>
    <row r="89" spans="1:91" s="1" customFormat="1" ht="25.7" customHeight="1" x14ac:dyDescent="0.2">
      <c r="B89" s="33"/>
      <c r="C89" s="27" t="s">
        <v>21</v>
      </c>
      <c r="L89" s="3" t="str">
        <f>IF(E11= "","",E11)</f>
        <v xml:space="preserve"> </v>
      </c>
      <c r="AI89" s="27" t="s">
        <v>27</v>
      </c>
      <c r="AM89" s="213" t="str">
        <f>IF(E17="","",E17)</f>
        <v>expo AIR s.r.o. Ing. arch. Milan Rožník</v>
      </c>
      <c r="AN89" s="214"/>
      <c r="AO89" s="214"/>
      <c r="AP89" s="214"/>
      <c r="AR89" s="33"/>
      <c r="AS89" s="226" t="s">
        <v>56</v>
      </c>
      <c r="AT89" s="227"/>
      <c r="AU89" s="57"/>
      <c r="AV89" s="57"/>
      <c r="AW89" s="57"/>
      <c r="AX89" s="57"/>
      <c r="AY89" s="57"/>
      <c r="AZ89" s="57"/>
      <c r="BA89" s="57"/>
      <c r="BB89" s="57"/>
      <c r="BC89" s="57"/>
      <c r="BD89" s="58"/>
    </row>
    <row r="90" spans="1:91" s="1" customFormat="1" ht="15.2" customHeight="1" x14ac:dyDescent="0.2">
      <c r="B90" s="33"/>
      <c r="C90" s="27" t="s">
        <v>25</v>
      </c>
      <c r="L90" s="3" t="str">
        <f>IF(E14= "Vyplň údaj","",E14)</f>
        <v/>
      </c>
      <c r="AI90" s="27" t="s">
        <v>31</v>
      </c>
      <c r="AM90" s="213" t="str">
        <f>IF(E20="","",E20)</f>
        <v>Lacková</v>
      </c>
      <c r="AN90" s="214"/>
      <c r="AO90" s="214"/>
      <c r="AP90" s="214"/>
      <c r="AR90" s="33"/>
      <c r="AS90" s="228"/>
      <c r="AT90" s="229"/>
      <c r="BD90" s="60"/>
    </row>
    <row r="91" spans="1:91" s="1" customFormat="1" ht="10.9" customHeight="1" x14ac:dyDescent="0.2">
      <c r="B91" s="33"/>
      <c r="AR91" s="33"/>
      <c r="AS91" s="228"/>
      <c r="AT91" s="229"/>
      <c r="BD91" s="60"/>
    </row>
    <row r="92" spans="1:91" s="1" customFormat="1" ht="29.25" customHeight="1" x14ac:dyDescent="0.2">
      <c r="B92" s="33"/>
      <c r="C92" s="254" t="s">
        <v>57</v>
      </c>
      <c r="D92" s="217"/>
      <c r="E92" s="217"/>
      <c r="F92" s="217"/>
      <c r="G92" s="217"/>
      <c r="H92" s="61"/>
      <c r="I92" s="216" t="s">
        <v>58</v>
      </c>
      <c r="J92" s="217"/>
      <c r="K92" s="217"/>
      <c r="L92" s="217"/>
      <c r="M92" s="217"/>
      <c r="N92" s="217"/>
      <c r="O92" s="217"/>
      <c r="P92" s="217"/>
      <c r="Q92" s="217"/>
      <c r="R92" s="217"/>
      <c r="S92" s="217"/>
      <c r="T92" s="217"/>
      <c r="U92" s="217"/>
      <c r="V92" s="217"/>
      <c r="W92" s="217"/>
      <c r="X92" s="217"/>
      <c r="Y92" s="217"/>
      <c r="Z92" s="217"/>
      <c r="AA92" s="217"/>
      <c r="AB92" s="217"/>
      <c r="AC92" s="217"/>
      <c r="AD92" s="217"/>
      <c r="AE92" s="217"/>
      <c r="AF92" s="217"/>
      <c r="AG92" s="225" t="s">
        <v>59</v>
      </c>
      <c r="AH92" s="217"/>
      <c r="AI92" s="217"/>
      <c r="AJ92" s="217"/>
      <c r="AK92" s="217"/>
      <c r="AL92" s="217"/>
      <c r="AM92" s="217"/>
      <c r="AN92" s="216" t="s">
        <v>60</v>
      </c>
      <c r="AO92" s="217"/>
      <c r="AP92" s="218"/>
      <c r="AQ92" s="62" t="s">
        <v>61</v>
      </c>
      <c r="AR92" s="33"/>
      <c r="AS92" s="63" t="s">
        <v>62</v>
      </c>
      <c r="AT92" s="64" t="s">
        <v>63</v>
      </c>
      <c r="AU92" s="64" t="s">
        <v>64</v>
      </c>
      <c r="AV92" s="64" t="s">
        <v>65</v>
      </c>
      <c r="AW92" s="64" t="s">
        <v>66</v>
      </c>
      <c r="AX92" s="64" t="s">
        <v>67</v>
      </c>
      <c r="AY92" s="64" t="s">
        <v>68</v>
      </c>
      <c r="AZ92" s="64" t="s">
        <v>69</v>
      </c>
      <c r="BA92" s="64" t="s">
        <v>70</v>
      </c>
      <c r="BB92" s="64" t="s">
        <v>71</v>
      </c>
      <c r="BC92" s="64" t="s">
        <v>72</v>
      </c>
      <c r="BD92" s="65" t="s">
        <v>73</v>
      </c>
    </row>
    <row r="93" spans="1:91" s="1" customFormat="1" ht="10.9" customHeight="1" x14ac:dyDescent="0.2">
      <c r="B93" s="33"/>
      <c r="AR93" s="33"/>
      <c r="AS93" s="66"/>
      <c r="AT93" s="57"/>
      <c r="AU93" s="57"/>
      <c r="AV93" s="57"/>
      <c r="AW93" s="57"/>
      <c r="AX93" s="57"/>
      <c r="AY93" s="57"/>
      <c r="AZ93" s="57"/>
      <c r="BA93" s="57"/>
      <c r="BB93" s="57"/>
      <c r="BC93" s="57"/>
      <c r="BD93" s="58"/>
    </row>
    <row r="94" spans="1:91" s="5" customFormat="1" ht="32.450000000000003" customHeight="1" x14ac:dyDescent="0.2">
      <c r="B94" s="67"/>
      <c r="C94" s="68" t="s">
        <v>74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230">
        <f>ROUND(SUM(AG95:AG103),2)</f>
        <v>0</v>
      </c>
      <c r="AH94" s="230"/>
      <c r="AI94" s="230"/>
      <c r="AJ94" s="230"/>
      <c r="AK94" s="230"/>
      <c r="AL94" s="230"/>
      <c r="AM94" s="230"/>
      <c r="AN94" s="207">
        <f t="shared" ref="AN94:AN103" si="0">SUM(AG94,AT94)</f>
        <v>0</v>
      </c>
      <c r="AO94" s="207"/>
      <c r="AP94" s="207"/>
      <c r="AQ94" s="71" t="s">
        <v>1</v>
      </c>
      <c r="AR94" s="67"/>
      <c r="AS94" s="72">
        <f>ROUND(SUM(AS95:AS103),2)</f>
        <v>0</v>
      </c>
      <c r="AT94" s="73">
        <f t="shared" ref="AT94:AT103" si="1">ROUND(SUM(AV94:AW94),2)</f>
        <v>0</v>
      </c>
      <c r="AU94" s="74">
        <f>ROUND(SUM(AU95:AU103),5)</f>
        <v>0</v>
      </c>
      <c r="AV94" s="73">
        <f>ROUND(AZ94*L32,2)</f>
        <v>0</v>
      </c>
      <c r="AW94" s="73">
        <f>ROUND(BA94*L33,2)</f>
        <v>0</v>
      </c>
      <c r="AX94" s="73">
        <f>ROUND(BB94*L32,2)</f>
        <v>0</v>
      </c>
      <c r="AY94" s="73">
        <f>ROUND(BC94*L33,2)</f>
        <v>0</v>
      </c>
      <c r="AZ94" s="73">
        <f>ROUND(SUM(AZ95:AZ103),2)</f>
        <v>0</v>
      </c>
      <c r="BA94" s="73">
        <f>ROUND(SUM(BA95:BA103),2)</f>
        <v>0</v>
      </c>
      <c r="BB94" s="73">
        <f>ROUND(SUM(BB95:BB103),2)</f>
        <v>0</v>
      </c>
      <c r="BC94" s="73">
        <f>ROUND(SUM(BC95:BC103),2)</f>
        <v>0</v>
      </c>
      <c r="BD94" s="75">
        <f>ROUND(SUM(BD95:BD103),2)</f>
        <v>0</v>
      </c>
      <c r="BS94" s="76" t="s">
        <v>75</v>
      </c>
      <c r="BT94" s="76" t="s">
        <v>76</v>
      </c>
      <c r="BU94" s="77" t="s">
        <v>77</v>
      </c>
      <c r="BV94" s="76" t="s">
        <v>78</v>
      </c>
      <c r="BW94" s="76" t="s">
        <v>4</v>
      </c>
      <c r="BX94" s="76" t="s">
        <v>79</v>
      </c>
      <c r="CL94" s="76" t="s">
        <v>1</v>
      </c>
    </row>
    <row r="95" spans="1:91" s="6" customFormat="1" ht="34.9" customHeight="1" x14ac:dyDescent="0.2">
      <c r="A95" s="78" t="s">
        <v>80</v>
      </c>
      <c r="B95" s="79"/>
      <c r="C95" s="80"/>
      <c r="D95" s="253" t="s">
        <v>81</v>
      </c>
      <c r="E95" s="253"/>
      <c r="F95" s="253"/>
      <c r="G95" s="253"/>
      <c r="H95" s="253"/>
      <c r="I95" s="81"/>
      <c r="J95" s="253" t="s">
        <v>82</v>
      </c>
      <c r="K95" s="253"/>
      <c r="L95" s="253"/>
      <c r="M95" s="253"/>
      <c r="N95" s="253"/>
      <c r="O95" s="253"/>
      <c r="P95" s="253"/>
      <c r="Q95" s="253"/>
      <c r="R95" s="253"/>
      <c r="S95" s="253"/>
      <c r="T95" s="253"/>
      <c r="U95" s="253"/>
      <c r="V95" s="253"/>
      <c r="W95" s="253"/>
      <c r="X95" s="253"/>
      <c r="Y95" s="253"/>
      <c r="Z95" s="253"/>
      <c r="AA95" s="253"/>
      <c r="AB95" s="253"/>
      <c r="AC95" s="253"/>
      <c r="AD95" s="253"/>
      <c r="AE95" s="253"/>
      <c r="AF95" s="253"/>
      <c r="AG95" s="211">
        <f>'1 -  E.1.1 Architektonick...'!J30</f>
        <v>0</v>
      </c>
      <c r="AH95" s="212"/>
      <c r="AI95" s="212"/>
      <c r="AJ95" s="212"/>
      <c r="AK95" s="212"/>
      <c r="AL95" s="212"/>
      <c r="AM95" s="212"/>
      <c r="AN95" s="211">
        <f t="shared" si="0"/>
        <v>0</v>
      </c>
      <c r="AO95" s="212"/>
      <c r="AP95" s="212"/>
      <c r="AQ95" s="82" t="s">
        <v>83</v>
      </c>
      <c r="AR95" s="79"/>
      <c r="AS95" s="83">
        <v>0</v>
      </c>
      <c r="AT95" s="84">
        <f t="shared" si="1"/>
        <v>0</v>
      </c>
      <c r="AU95" s="85">
        <f>'1 -  E.1.1 Architektonick...'!P143</f>
        <v>0</v>
      </c>
      <c r="AV95" s="84">
        <f>'1 -  E.1.1 Architektonick...'!J33</f>
        <v>0</v>
      </c>
      <c r="AW95" s="84">
        <f>'1 -  E.1.1 Architektonick...'!J34</f>
        <v>0</v>
      </c>
      <c r="AX95" s="84">
        <f>'1 -  E.1.1 Architektonick...'!J35</f>
        <v>0</v>
      </c>
      <c r="AY95" s="84">
        <f>'1 -  E.1.1 Architektonick...'!J36</f>
        <v>0</v>
      </c>
      <c r="AZ95" s="84">
        <f>'1 -  E.1.1 Architektonick...'!F33</f>
        <v>0</v>
      </c>
      <c r="BA95" s="84">
        <f>'1 -  E.1.1 Architektonick...'!F34</f>
        <v>0</v>
      </c>
      <c r="BB95" s="84">
        <f>'1 -  E.1.1 Architektonick...'!F35</f>
        <v>0</v>
      </c>
      <c r="BC95" s="84">
        <f>'1 -  E.1.1 Architektonick...'!F36</f>
        <v>0</v>
      </c>
      <c r="BD95" s="86">
        <f>'1 -  E.1.1 Architektonick...'!F37</f>
        <v>0</v>
      </c>
      <c r="BT95" s="87" t="s">
        <v>81</v>
      </c>
      <c r="BV95" s="87" t="s">
        <v>78</v>
      </c>
      <c r="BW95" s="87" t="s">
        <v>84</v>
      </c>
      <c r="BX95" s="87" t="s">
        <v>4</v>
      </c>
      <c r="CL95" s="87" t="s">
        <v>1</v>
      </c>
      <c r="CM95" s="87" t="s">
        <v>76</v>
      </c>
    </row>
    <row r="96" spans="1:91" s="6" customFormat="1" ht="34.9" customHeight="1" x14ac:dyDescent="0.2">
      <c r="A96" s="78" t="s">
        <v>80</v>
      </c>
      <c r="B96" s="79"/>
      <c r="C96" s="80"/>
      <c r="D96" s="253" t="s">
        <v>85</v>
      </c>
      <c r="E96" s="253"/>
      <c r="F96" s="253"/>
      <c r="G96" s="253"/>
      <c r="H96" s="253"/>
      <c r="I96" s="81"/>
      <c r="J96" s="253" t="s">
        <v>86</v>
      </c>
      <c r="K96" s="253"/>
      <c r="L96" s="253"/>
      <c r="M96" s="253"/>
      <c r="N96" s="253"/>
      <c r="O96" s="253"/>
      <c r="P96" s="253"/>
      <c r="Q96" s="253"/>
      <c r="R96" s="253"/>
      <c r="S96" s="253"/>
      <c r="T96" s="253"/>
      <c r="U96" s="253"/>
      <c r="V96" s="253"/>
      <c r="W96" s="253"/>
      <c r="X96" s="253"/>
      <c r="Y96" s="253"/>
      <c r="Z96" s="253"/>
      <c r="AA96" s="253"/>
      <c r="AB96" s="253"/>
      <c r="AC96" s="253"/>
      <c r="AD96" s="253"/>
      <c r="AE96" s="253"/>
      <c r="AF96" s="253"/>
      <c r="AG96" s="211">
        <f>'2 - E.1.4 Zdravotechnická...'!J30</f>
        <v>0</v>
      </c>
      <c r="AH96" s="212"/>
      <c r="AI96" s="212"/>
      <c r="AJ96" s="212"/>
      <c r="AK96" s="212"/>
      <c r="AL96" s="212"/>
      <c r="AM96" s="212"/>
      <c r="AN96" s="211">
        <f t="shared" si="0"/>
        <v>0</v>
      </c>
      <c r="AO96" s="212"/>
      <c r="AP96" s="212"/>
      <c r="AQ96" s="82" t="s">
        <v>83</v>
      </c>
      <c r="AR96" s="79"/>
      <c r="AS96" s="83">
        <v>0</v>
      </c>
      <c r="AT96" s="84">
        <f t="shared" si="1"/>
        <v>0</v>
      </c>
      <c r="AU96" s="85">
        <f>'2 - E.1.4 Zdravotechnická...'!P119</f>
        <v>0</v>
      </c>
      <c r="AV96" s="84">
        <f>'2 - E.1.4 Zdravotechnická...'!J33</f>
        <v>0</v>
      </c>
      <c r="AW96" s="84">
        <f>'2 - E.1.4 Zdravotechnická...'!J34</f>
        <v>0</v>
      </c>
      <c r="AX96" s="84">
        <f>'2 - E.1.4 Zdravotechnická...'!J35</f>
        <v>0</v>
      </c>
      <c r="AY96" s="84">
        <f>'2 - E.1.4 Zdravotechnická...'!J36</f>
        <v>0</v>
      </c>
      <c r="AZ96" s="84">
        <f>'2 - E.1.4 Zdravotechnická...'!F33</f>
        <v>0</v>
      </c>
      <c r="BA96" s="84">
        <f>'2 - E.1.4 Zdravotechnická...'!F34</f>
        <v>0</v>
      </c>
      <c r="BB96" s="84">
        <f>'2 - E.1.4 Zdravotechnická...'!F35</f>
        <v>0</v>
      </c>
      <c r="BC96" s="84">
        <f>'2 - E.1.4 Zdravotechnická...'!F36</f>
        <v>0</v>
      </c>
      <c r="BD96" s="86">
        <f>'2 - E.1.4 Zdravotechnická...'!F37</f>
        <v>0</v>
      </c>
      <c r="BT96" s="87" t="s">
        <v>81</v>
      </c>
      <c r="BV96" s="87" t="s">
        <v>78</v>
      </c>
      <c r="BW96" s="87" t="s">
        <v>87</v>
      </c>
      <c r="BX96" s="87" t="s">
        <v>4</v>
      </c>
      <c r="CL96" s="87" t="s">
        <v>1</v>
      </c>
      <c r="CM96" s="87" t="s">
        <v>76</v>
      </c>
    </row>
    <row r="97" spans="1:91" s="6" customFormat="1" ht="34.9" customHeight="1" x14ac:dyDescent="0.2">
      <c r="A97" s="78" t="s">
        <v>80</v>
      </c>
      <c r="B97" s="79"/>
      <c r="C97" s="80"/>
      <c r="D97" s="253" t="s">
        <v>88</v>
      </c>
      <c r="E97" s="253"/>
      <c r="F97" s="253"/>
      <c r="G97" s="253"/>
      <c r="H97" s="253"/>
      <c r="I97" s="81"/>
      <c r="J97" s="253" t="s">
        <v>89</v>
      </c>
      <c r="K97" s="253"/>
      <c r="L97" s="253"/>
      <c r="M97" s="253"/>
      <c r="N97" s="253"/>
      <c r="O97" s="253"/>
      <c r="P97" s="253"/>
      <c r="Q97" s="253"/>
      <c r="R97" s="253"/>
      <c r="S97" s="253"/>
      <c r="T97" s="253"/>
      <c r="U97" s="253"/>
      <c r="V97" s="253"/>
      <c r="W97" s="253"/>
      <c r="X97" s="253"/>
      <c r="Y97" s="253"/>
      <c r="Z97" s="253"/>
      <c r="AA97" s="253"/>
      <c r="AB97" s="253"/>
      <c r="AC97" s="253"/>
      <c r="AD97" s="253"/>
      <c r="AE97" s="253"/>
      <c r="AF97" s="253"/>
      <c r="AG97" s="211">
        <f>'3 - E.1.5 Vykurovanie'!J30</f>
        <v>0</v>
      </c>
      <c r="AH97" s="212"/>
      <c r="AI97" s="212"/>
      <c r="AJ97" s="212"/>
      <c r="AK97" s="212"/>
      <c r="AL97" s="212"/>
      <c r="AM97" s="212"/>
      <c r="AN97" s="211">
        <f t="shared" si="0"/>
        <v>0</v>
      </c>
      <c r="AO97" s="212"/>
      <c r="AP97" s="212"/>
      <c r="AQ97" s="82" t="s">
        <v>83</v>
      </c>
      <c r="AR97" s="79"/>
      <c r="AS97" s="83">
        <v>0</v>
      </c>
      <c r="AT97" s="84">
        <f t="shared" si="1"/>
        <v>0</v>
      </c>
      <c r="AU97" s="85">
        <f>'3 - E.1.5 Vykurovanie'!P119</f>
        <v>0</v>
      </c>
      <c r="AV97" s="84">
        <f>'3 - E.1.5 Vykurovanie'!J33</f>
        <v>0</v>
      </c>
      <c r="AW97" s="84">
        <f>'3 - E.1.5 Vykurovanie'!J34</f>
        <v>0</v>
      </c>
      <c r="AX97" s="84">
        <f>'3 - E.1.5 Vykurovanie'!J35</f>
        <v>0</v>
      </c>
      <c r="AY97" s="84">
        <f>'3 - E.1.5 Vykurovanie'!J36</f>
        <v>0</v>
      </c>
      <c r="AZ97" s="84">
        <f>'3 - E.1.5 Vykurovanie'!F33</f>
        <v>0</v>
      </c>
      <c r="BA97" s="84">
        <f>'3 - E.1.5 Vykurovanie'!F34</f>
        <v>0</v>
      </c>
      <c r="BB97" s="84">
        <f>'3 - E.1.5 Vykurovanie'!F35</f>
        <v>0</v>
      </c>
      <c r="BC97" s="84">
        <f>'3 - E.1.5 Vykurovanie'!F36</f>
        <v>0</v>
      </c>
      <c r="BD97" s="86">
        <f>'3 - E.1.5 Vykurovanie'!F37</f>
        <v>0</v>
      </c>
      <c r="BT97" s="87" t="s">
        <v>81</v>
      </c>
      <c r="BV97" s="87" t="s">
        <v>78</v>
      </c>
      <c r="BW97" s="87" t="s">
        <v>90</v>
      </c>
      <c r="BX97" s="87" t="s">
        <v>4</v>
      </c>
      <c r="CL97" s="87" t="s">
        <v>1</v>
      </c>
      <c r="CM97" s="87" t="s">
        <v>76</v>
      </c>
    </row>
    <row r="98" spans="1:91" s="6" customFormat="1" ht="34.9" customHeight="1" x14ac:dyDescent="0.2">
      <c r="A98" s="78" t="s">
        <v>80</v>
      </c>
      <c r="B98" s="79"/>
      <c r="C98" s="80"/>
      <c r="D98" s="253" t="s">
        <v>91</v>
      </c>
      <c r="E98" s="253"/>
      <c r="F98" s="253"/>
      <c r="G98" s="253"/>
      <c r="H98" s="253"/>
      <c r="I98" s="81"/>
      <c r="J98" s="253" t="s">
        <v>92</v>
      </c>
      <c r="K98" s="253"/>
      <c r="L98" s="253"/>
      <c r="M98" s="253"/>
      <c r="N98" s="253"/>
      <c r="O98" s="253"/>
      <c r="P98" s="253"/>
      <c r="Q98" s="253"/>
      <c r="R98" s="253"/>
      <c r="S98" s="253"/>
      <c r="T98" s="253"/>
      <c r="U98" s="253"/>
      <c r="V98" s="253"/>
      <c r="W98" s="253"/>
      <c r="X98" s="253"/>
      <c r="Y98" s="253"/>
      <c r="Z98" s="253"/>
      <c r="AA98" s="253"/>
      <c r="AB98" s="253"/>
      <c r="AC98" s="253"/>
      <c r="AD98" s="253"/>
      <c r="AE98" s="253"/>
      <c r="AF98" s="253"/>
      <c r="AG98" s="211">
        <f>'4 - E.1.6 Vzduchotechnika'!J30</f>
        <v>0</v>
      </c>
      <c r="AH98" s="212"/>
      <c r="AI98" s="212"/>
      <c r="AJ98" s="212"/>
      <c r="AK98" s="212"/>
      <c r="AL98" s="212"/>
      <c r="AM98" s="212"/>
      <c r="AN98" s="211">
        <f t="shared" si="0"/>
        <v>0</v>
      </c>
      <c r="AO98" s="212"/>
      <c r="AP98" s="212"/>
      <c r="AQ98" s="82" t="s">
        <v>83</v>
      </c>
      <c r="AR98" s="79"/>
      <c r="AS98" s="83">
        <v>0</v>
      </c>
      <c r="AT98" s="84">
        <f t="shared" si="1"/>
        <v>0</v>
      </c>
      <c r="AU98" s="85">
        <f>'4 - E.1.6 Vzduchotechnika'!P125</f>
        <v>0</v>
      </c>
      <c r="AV98" s="84">
        <f>'4 - E.1.6 Vzduchotechnika'!J33</f>
        <v>0</v>
      </c>
      <c r="AW98" s="84">
        <f>'4 - E.1.6 Vzduchotechnika'!J34</f>
        <v>0</v>
      </c>
      <c r="AX98" s="84">
        <f>'4 - E.1.6 Vzduchotechnika'!J35</f>
        <v>0</v>
      </c>
      <c r="AY98" s="84">
        <f>'4 - E.1.6 Vzduchotechnika'!J36</f>
        <v>0</v>
      </c>
      <c r="AZ98" s="84">
        <f>'4 - E.1.6 Vzduchotechnika'!F33</f>
        <v>0</v>
      </c>
      <c r="BA98" s="84">
        <f>'4 - E.1.6 Vzduchotechnika'!F34</f>
        <v>0</v>
      </c>
      <c r="BB98" s="84">
        <f>'4 - E.1.6 Vzduchotechnika'!F35</f>
        <v>0</v>
      </c>
      <c r="BC98" s="84">
        <f>'4 - E.1.6 Vzduchotechnika'!F36</f>
        <v>0</v>
      </c>
      <c r="BD98" s="86">
        <f>'4 - E.1.6 Vzduchotechnika'!F37</f>
        <v>0</v>
      </c>
      <c r="BT98" s="87" t="s">
        <v>81</v>
      </c>
      <c r="BV98" s="87" t="s">
        <v>78</v>
      </c>
      <c r="BW98" s="87" t="s">
        <v>93</v>
      </c>
      <c r="BX98" s="87" t="s">
        <v>4</v>
      </c>
      <c r="CL98" s="87" t="s">
        <v>1</v>
      </c>
      <c r="CM98" s="87" t="s">
        <v>76</v>
      </c>
    </row>
    <row r="99" spans="1:91" s="6" customFormat="1" ht="34.9" customHeight="1" x14ac:dyDescent="0.2">
      <c r="A99" s="78" t="s">
        <v>80</v>
      </c>
      <c r="B99" s="79"/>
      <c r="C99" s="80"/>
      <c r="D99" s="253" t="s">
        <v>94</v>
      </c>
      <c r="E99" s="253"/>
      <c r="F99" s="253"/>
      <c r="G99" s="253"/>
      <c r="H99" s="253"/>
      <c r="I99" s="81"/>
      <c r="J99" s="253" t="s">
        <v>95</v>
      </c>
      <c r="K99" s="253"/>
      <c r="L99" s="253"/>
      <c r="M99" s="253"/>
      <c r="N99" s="253"/>
      <c r="O99" s="253"/>
      <c r="P99" s="253"/>
      <c r="Q99" s="253"/>
      <c r="R99" s="253"/>
      <c r="S99" s="253"/>
      <c r="T99" s="253"/>
      <c r="U99" s="253"/>
      <c r="V99" s="253"/>
      <c r="W99" s="253"/>
      <c r="X99" s="253"/>
      <c r="Y99" s="253"/>
      <c r="Z99" s="253"/>
      <c r="AA99" s="253"/>
      <c r="AB99" s="253"/>
      <c r="AC99" s="253"/>
      <c r="AD99" s="253"/>
      <c r="AE99" s="253"/>
      <c r="AF99" s="253"/>
      <c r="AG99" s="211">
        <f>'5 - E.1.7 Elektroinštalácie'!J30</f>
        <v>0</v>
      </c>
      <c r="AH99" s="212"/>
      <c r="AI99" s="212"/>
      <c r="AJ99" s="212"/>
      <c r="AK99" s="212"/>
      <c r="AL99" s="212"/>
      <c r="AM99" s="212"/>
      <c r="AN99" s="211">
        <f t="shared" si="0"/>
        <v>0</v>
      </c>
      <c r="AO99" s="212"/>
      <c r="AP99" s="212"/>
      <c r="AQ99" s="82" t="s">
        <v>83</v>
      </c>
      <c r="AR99" s="79"/>
      <c r="AS99" s="83">
        <v>0</v>
      </c>
      <c r="AT99" s="84">
        <f t="shared" si="1"/>
        <v>0</v>
      </c>
      <c r="AU99" s="85">
        <f>'5 - E.1.7 Elektroinštalácie'!P125</f>
        <v>0</v>
      </c>
      <c r="AV99" s="84">
        <f>'5 - E.1.7 Elektroinštalácie'!J33</f>
        <v>0</v>
      </c>
      <c r="AW99" s="84">
        <f>'5 - E.1.7 Elektroinštalácie'!J34</f>
        <v>0</v>
      </c>
      <c r="AX99" s="84">
        <f>'5 - E.1.7 Elektroinštalácie'!J35</f>
        <v>0</v>
      </c>
      <c r="AY99" s="84">
        <f>'5 - E.1.7 Elektroinštalácie'!J36</f>
        <v>0</v>
      </c>
      <c r="AZ99" s="84">
        <f>'5 - E.1.7 Elektroinštalácie'!F33</f>
        <v>0</v>
      </c>
      <c r="BA99" s="84">
        <f>'5 - E.1.7 Elektroinštalácie'!F34</f>
        <v>0</v>
      </c>
      <c r="BB99" s="84">
        <f>'5 - E.1.7 Elektroinštalácie'!F35</f>
        <v>0</v>
      </c>
      <c r="BC99" s="84">
        <f>'5 - E.1.7 Elektroinštalácie'!F36</f>
        <v>0</v>
      </c>
      <c r="BD99" s="86">
        <f>'5 - E.1.7 Elektroinštalácie'!F37</f>
        <v>0</v>
      </c>
      <c r="BT99" s="87" t="s">
        <v>81</v>
      </c>
      <c r="BV99" s="87" t="s">
        <v>78</v>
      </c>
      <c r="BW99" s="87" t="s">
        <v>96</v>
      </c>
      <c r="BX99" s="87" t="s">
        <v>4</v>
      </c>
      <c r="CL99" s="87" t="s">
        <v>1</v>
      </c>
      <c r="CM99" s="87" t="s">
        <v>76</v>
      </c>
    </row>
    <row r="100" spans="1:91" s="6" customFormat="1" ht="34.9" customHeight="1" x14ac:dyDescent="0.2">
      <c r="A100" s="78" t="s">
        <v>80</v>
      </c>
      <c r="B100" s="79"/>
      <c r="C100" s="80"/>
      <c r="D100" s="253" t="s">
        <v>97</v>
      </c>
      <c r="E100" s="253"/>
      <c r="F100" s="253"/>
      <c r="G100" s="253"/>
      <c r="H100" s="253"/>
      <c r="I100" s="81"/>
      <c r="J100" s="253" t="s">
        <v>98</v>
      </c>
      <c r="K100" s="253"/>
      <c r="L100" s="253"/>
      <c r="M100" s="253"/>
      <c r="N100" s="253"/>
      <c r="O100" s="253"/>
      <c r="P100" s="253"/>
      <c r="Q100" s="253"/>
      <c r="R100" s="253"/>
      <c r="S100" s="253"/>
      <c r="T100" s="253"/>
      <c r="U100" s="253"/>
      <c r="V100" s="253"/>
      <c r="W100" s="253"/>
      <c r="X100" s="253"/>
      <c r="Y100" s="253"/>
      <c r="Z100" s="253"/>
      <c r="AA100" s="253"/>
      <c r="AB100" s="253"/>
      <c r="AC100" s="253"/>
      <c r="AD100" s="253"/>
      <c r="AE100" s="253"/>
      <c r="AF100" s="253"/>
      <c r="AG100" s="211">
        <f>'6 - E.1.8 Slaboprúdové ro...'!J30</f>
        <v>0</v>
      </c>
      <c r="AH100" s="212"/>
      <c r="AI100" s="212"/>
      <c r="AJ100" s="212"/>
      <c r="AK100" s="212"/>
      <c r="AL100" s="212"/>
      <c r="AM100" s="212"/>
      <c r="AN100" s="211">
        <f t="shared" si="0"/>
        <v>0</v>
      </c>
      <c r="AO100" s="212"/>
      <c r="AP100" s="212"/>
      <c r="AQ100" s="82" t="s">
        <v>83</v>
      </c>
      <c r="AR100" s="79"/>
      <c r="AS100" s="83">
        <v>0</v>
      </c>
      <c r="AT100" s="84">
        <f t="shared" si="1"/>
        <v>0</v>
      </c>
      <c r="AU100" s="85">
        <f>'6 - E.1.8 Slaboprúdové ro...'!P121</f>
        <v>0</v>
      </c>
      <c r="AV100" s="84">
        <f>'6 - E.1.8 Slaboprúdové ro...'!J33</f>
        <v>0</v>
      </c>
      <c r="AW100" s="84">
        <f>'6 - E.1.8 Slaboprúdové ro...'!J34</f>
        <v>0</v>
      </c>
      <c r="AX100" s="84">
        <f>'6 - E.1.8 Slaboprúdové ro...'!J35</f>
        <v>0</v>
      </c>
      <c r="AY100" s="84">
        <f>'6 - E.1.8 Slaboprúdové ro...'!J36</f>
        <v>0</v>
      </c>
      <c r="AZ100" s="84">
        <f>'6 - E.1.8 Slaboprúdové ro...'!F33</f>
        <v>0</v>
      </c>
      <c r="BA100" s="84">
        <f>'6 - E.1.8 Slaboprúdové ro...'!F34</f>
        <v>0</v>
      </c>
      <c r="BB100" s="84">
        <f>'6 - E.1.8 Slaboprúdové ro...'!F35</f>
        <v>0</v>
      </c>
      <c r="BC100" s="84">
        <f>'6 - E.1.8 Slaboprúdové ro...'!F36</f>
        <v>0</v>
      </c>
      <c r="BD100" s="86">
        <f>'6 - E.1.8 Slaboprúdové ro...'!F37</f>
        <v>0</v>
      </c>
      <c r="BT100" s="87" t="s">
        <v>81</v>
      </c>
      <c r="BV100" s="87" t="s">
        <v>78</v>
      </c>
      <c r="BW100" s="87" t="s">
        <v>99</v>
      </c>
      <c r="BX100" s="87" t="s">
        <v>4</v>
      </c>
      <c r="CL100" s="87" t="s">
        <v>1</v>
      </c>
      <c r="CM100" s="87" t="s">
        <v>76</v>
      </c>
    </row>
    <row r="101" spans="1:91" s="6" customFormat="1" ht="34.9" customHeight="1" x14ac:dyDescent="0.2">
      <c r="A101" s="78" t="s">
        <v>80</v>
      </c>
      <c r="B101" s="79"/>
      <c r="C101" s="80"/>
      <c r="D101" s="253" t="s">
        <v>100</v>
      </c>
      <c r="E101" s="253"/>
      <c r="F101" s="253"/>
      <c r="G101" s="253"/>
      <c r="H101" s="253"/>
      <c r="I101" s="81"/>
      <c r="J101" s="253" t="s">
        <v>101</v>
      </c>
      <c r="K101" s="253"/>
      <c r="L101" s="253"/>
      <c r="M101" s="253"/>
      <c r="N101" s="253"/>
      <c r="O101" s="253"/>
      <c r="P101" s="253"/>
      <c r="Q101" s="253"/>
      <c r="R101" s="253"/>
      <c r="S101" s="253"/>
      <c r="T101" s="253"/>
      <c r="U101" s="253"/>
      <c r="V101" s="253"/>
      <c r="W101" s="253"/>
      <c r="X101" s="253"/>
      <c r="Y101" s="253"/>
      <c r="Z101" s="253"/>
      <c r="AA101" s="253"/>
      <c r="AB101" s="253"/>
      <c r="AC101" s="253"/>
      <c r="AD101" s="253"/>
      <c r="AE101" s="253"/>
      <c r="AF101" s="253"/>
      <c r="AG101" s="211">
        <f>'7 - E.1.9 Bleskozvod a uz...'!J30</f>
        <v>0</v>
      </c>
      <c r="AH101" s="212"/>
      <c r="AI101" s="212"/>
      <c r="AJ101" s="212"/>
      <c r="AK101" s="212"/>
      <c r="AL101" s="212"/>
      <c r="AM101" s="212"/>
      <c r="AN101" s="211">
        <f t="shared" si="0"/>
        <v>0</v>
      </c>
      <c r="AO101" s="212"/>
      <c r="AP101" s="212"/>
      <c r="AQ101" s="82" t="s">
        <v>83</v>
      </c>
      <c r="AR101" s="79"/>
      <c r="AS101" s="83">
        <v>0</v>
      </c>
      <c r="AT101" s="84">
        <f t="shared" si="1"/>
        <v>0</v>
      </c>
      <c r="AU101" s="85">
        <f>'7 - E.1.9 Bleskozvod a uz...'!P123</f>
        <v>0</v>
      </c>
      <c r="AV101" s="84">
        <f>'7 - E.1.9 Bleskozvod a uz...'!J33</f>
        <v>0</v>
      </c>
      <c r="AW101" s="84">
        <f>'7 - E.1.9 Bleskozvod a uz...'!J34</f>
        <v>0</v>
      </c>
      <c r="AX101" s="84">
        <f>'7 - E.1.9 Bleskozvod a uz...'!J35</f>
        <v>0</v>
      </c>
      <c r="AY101" s="84">
        <f>'7 - E.1.9 Bleskozvod a uz...'!J36</f>
        <v>0</v>
      </c>
      <c r="AZ101" s="84">
        <f>'7 - E.1.9 Bleskozvod a uz...'!F33</f>
        <v>0</v>
      </c>
      <c r="BA101" s="84">
        <f>'7 - E.1.9 Bleskozvod a uz...'!F34</f>
        <v>0</v>
      </c>
      <c r="BB101" s="84">
        <f>'7 - E.1.9 Bleskozvod a uz...'!F35</f>
        <v>0</v>
      </c>
      <c r="BC101" s="84">
        <f>'7 - E.1.9 Bleskozvod a uz...'!F36</f>
        <v>0</v>
      </c>
      <c r="BD101" s="86">
        <f>'7 - E.1.9 Bleskozvod a uz...'!F37</f>
        <v>0</v>
      </c>
      <c r="BT101" s="87" t="s">
        <v>81</v>
      </c>
      <c r="BV101" s="87" t="s">
        <v>78</v>
      </c>
      <c r="BW101" s="87" t="s">
        <v>102</v>
      </c>
      <c r="BX101" s="87" t="s">
        <v>4</v>
      </c>
      <c r="CL101" s="87" t="s">
        <v>1</v>
      </c>
      <c r="CM101" s="87" t="s">
        <v>76</v>
      </c>
    </row>
    <row r="102" spans="1:91" s="6" customFormat="1" ht="34.9" customHeight="1" x14ac:dyDescent="0.2">
      <c r="A102" s="78" t="s">
        <v>80</v>
      </c>
      <c r="B102" s="79"/>
      <c r="C102" s="80"/>
      <c r="D102" s="253" t="s">
        <v>103</v>
      </c>
      <c r="E102" s="253"/>
      <c r="F102" s="253"/>
      <c r="G102" s="253"/>
      <c r="H102" s="253"/>
      <c r="I102" s="81"/>
      <c r="J102" s="253" t="s">
        <v>104</v>
      </c>
      <c r="K102" s="253"/>
      <c r="L102" s="253"/>
      <c r="M102" s="253"/>
      <c r="N102" s="253"/>
      <c r="O102" s="253"/>
      <c r="P102" s="253"/>
      <c r="Q102" s="253"/>
      <c r="R102" s="253"/>
      <c r="S102" s="253"/>
      <c r="T102" s="253"/>
      <c r="U102" s="253"/>
      <c r="V102" s="253"/>
      <c r="W102" s="253"/>
      <c r="X102" s="253"/>
      <c r="Y102" s="253"/>
      <c r="Z102" s="253"/>
      <c r="AA102" s="253"/>
      <c r="AB102" s="253"/>
      <c r="AC102" s="253"/>
      <c r="AD102" s="253"/>
      <c r="AE102" s="253"/>
      <c r="AF102" s="253"/>
      <c r="AG102" s="211">
        <f>'8 - Výťah'!J30</f>
        <v>0</v>
      </c>
      <c r="AH102" s="212"/>
      <c r="AI102" s="212"/>
      <c r="AJ102" s="212"/>
      <c r="AK102" s="212"/>
      <c r="AL102" s="212"/>
      <c r="AM102" s="212"/>
      <c r="AN102" s="211">
        <f t="shared" si="0"/>
        <v>0</v>
      </c>
      <c r="AO102" s="212"/>
      <c r="AP102" s="212"/>
      <c r="AQ102" s="82" t="s">
        <v>83</v>
      </c>
      <c r="AR102" s="79"/>
      <c r="AS102" s="83">
        <v>0</v>
      </c>
      <c r="AT102" s="84">
        <f t="shared" si="1"/>
        <v>0</v>
      </c>
      <c r="AU102" s="85">
        <f>'8 - Výťah'!P119</f>
        <v>0</v>
      </c>
      <c r="AV102" s="84">
        <f>'8 - Výťah'!J33</f>
        <v>0</v>
      </c>
      <c r="AW102" s="84">
        <f>'8 - Výťah'!J34</f>
        <v>0</v>
      </c>
      <c r="AX102" s="84">
        <f>'8 - Výťah'!J35</f>
        <v>0</v>
      </c>
      <c r="AY102" s="84">
        <f>'8 - Výťah'!J36</f>
        <v>0</v>
      </c>
      <c r="AZ102" s="84">
        <f>'8 - Výťah'!F33</f>
        <v>0</v>
      </c>
      <c r="BA102" s="84">
        <f>'8 - Výťah'!F34</f>
        <v>0</v>
      </c>
      <c r="BB102" s="84">
        <f>'8 - Výťah'!F35</f>
        <v>0</v>
      </c>
      <c r="BC102" s="84">
        <f>'8 - Výťah'!F36</f>
        <v>0</v>
      </c>
      <c r="BD102" s="86">
        <f>'8 - Výťah'!F37</f>
        <v>0</v>
      </c>
      <c r="BT102" s="87" t="s">
        <v>81</v>
      </c>
      <c r="BV102" s="87" t="s">
        <v>78</v>
      </c>
      <c r="BW102" s="87" t="s">
        <v>105</v>
      </c>
      <c r="BX102" s="87" t="s">
        <v>4</v>
      </c>
      <c r="CL102" s="87" t="s">
        <v>1</v>
      </c>
      <c r="CM102" s="87" t="s">
        <v>76</v>
      </c>
    </row>
    <row r="103" spans="1:91" s="6" customFormat="1" ht="34.9" customHeight="1" x14ac:dyDescent="0.2">
      <c r="A103" s="78" t="s">
        <v>80</v>
      </c>
      <c r="B103" s="79"/>
      <c r="C103" s="80"/>
      <c r="D103" s="253" t="s">
        <v>106</v>
      </c>
      <c r="E103" s="253"/>
      <c r="F103" s="253"/>
      <c r="G103" s="253"/>
      <c r="H103" s="253"/>
      <c r="I103" s="81"/>
      <c r="J103" s="253" t="s">
        <v>107</v>
      </c>
      <c r="K103" s="253"/>
      <c r="L103" s="253"/>
      <c r="M103" s="253"/>
      <c r="N103" s="253"/>
      <c r="O103" s="253"/>
      <c r="P103" s="253"/>
      <c r="Q103" s="253"/>
      <c r="R103" s="253"/>
      <c r="S103" s="253"/>
      <c r="T103" s="253"/>
      <c r="U103" s="253"/>
      <c r="V103" s="253"/>
      <c r="W103" s="253"/>
      <c r="X103" s="253"/>
      <c r="Y103" s="253"/>
      <c r="Z103" s="253"/>
      <c r="AA103" s="253"/>
      <c r="AB103" s="253"/>
      <c r="AC103" s="253"/>
      <c r="AD103" s="253"/>
      <c r="AE103" s="253"/>
      <c r="AF103" s="253"/>
      <c r="AG103" s="211">
        <f>'9 - Zabezpečenie proti pá...'!J30</f>
        <v>0</v>
      </c>
      <c r="AH103" s="212"/>
      <c r="AI103" s="212"/>
      <c r="AJ103" s="212"/>
      <c r="AK103" s="212"/>
      <c r="AL103" s="212"/>
      <c r="AM103" s="212"/>
      <c r="AN103" s="211">
        <f t="shared" si="0"/>
        <v>0</v>
      </c>
      <c r="AO103" s="212"/>
      <c r="AP103" s="212"/>
      <c r="AQ103" s="82" t="s">
        <v>83</v>
      </c>
      <c r="AR103" s="79"/>
      <c r="AS103" s="88">
        <v>0</v>
      </c>
      <c r="AT103" s="89">
        <f t="shared" si="1"/>
        <v>0</v>
      </c>
      <c r="AU103" s="90">
        <f>'9 - Zabezpečenie proti pá...'!P119</f>
        <v>0</v>
      </c>
      <c r="AV103" s="89">
        <f>'9 - Zabezpečenie proti pá...'!J33</f>
        <v>0</v>
      </c>
      <c r="AW103" s="89">
        <f>'9 - Zabezpečenie proti pá...'!J34</f>
        <v>0</v>
      </c>
      <c r="AX103" s="89">
        <f>'9 - Zabezpečenie proti pá...'!J35</f>
        <v>0</v>
      </c>
      <c r="AY103" s="89">
        <f>'9 - Zabezpečenie proti pá...'!J36</f>
        <v>0</v>
      </c>
      <c r="AZ103" s="89">
        <f>'9 - Zabezpečenie proti pá...'!F33</f>
        <v>0</v>
      </c>
      <c r="BA103" s="89">
        <f>'9 - Zabezpečenie proti pá...'!F34</f>
        <v>0</v>
      </c>
      <c r="BB103" s="89">
        <f>'9 - Zabezpečenie proti pá...'!F35</f>
        <v>0</v>
      </c>
      <c r="BC103" s="89">
        <f>'9 - Zabezpečenie proti pá...'!F36</f>
        <v>0</v>
      </c>
      <c r="BD103" s="91">
        <f>'9 - Zabezpečenie proti pá...'!F37</f>
        <v>0</v>
      </c>
      <c r="BT103" s="87" t="s">
        <v>81</v>
      </c>
      <c r="BV103" s="87" t="s">
        <v>78</v>
      </c>
      <c r="BW103" s="87" t="s">
        <v>108</v>
      </c>
      <c r="BX103" s="87" t="s">
        <v>4</v>
      </c>
      <c r="CL103" s="87" t="s">
        <v>1</v>
      </c>
      <c r="CM103" s="87" t="s">
        <v>76</v>
      </c>
    </row>
    <row r="104" spans="1:91" x14ac:dyDescent="0.2">
      <c r="B104" s="20"/>
      <c r="AR104" s="20"/>
    </row>
    <row r="105" spans="1:91" s="1" customFormat="1" ht="30" customHeight="1" x14ac:dyDescent="0.2">
      <c r="B105" s="33"/>
      <c r="C105" s="68" t="s">
        <v>109</v>
      </c>
      <c r="AG105" s="207">
        <f>ROUND(SUM(AG106:AG109), 2)</f>
        <v>0</v>
      </c>
      <c r="AH105" s="207"/>
      <c r="AI105" s="207"/>
      <c r="AJ105" s="207"/>
      <c r="AK105" s="207"/>
      <c r="AL105" s="207"/>
      <c r="AM105" s="207"/>
      <c r="AN105" s="207">
        <f>ROUND(SUM(AN106:AN109), 2)</f>
        <v>0</v>
      </c>
      <c r="AO105" s="207"/>
      <c r="AP105" s="207"/>
      <c r="AQ105" s="92"/>
      <c r="AR105" s="33"/>
      <c r="AS105" s="63" t="s">
        <v>110</v>
      </c>
      <c r="AT105" s="64" t="s">
        <v>111</v>
      </c>
      <c r="AU105" s="64" t="s">
        <v>40</v>
      </c>
      <c r="AV105" s="65" t="s">
        <v>63</v>
      </c>
    </row>
    <row r="106" spans="1:91" s="1" customFormat="1" ht="19.899999999999999" customHeight="1" x14ac:dyDescent="0.2">
      <c r="B106" s="33"/>
      <c r="D106" s="240" t="s">
        <v>112</v>
      </c>
      <c r="E106" s="240"/>
      <c r="F106" s="240"/>
      <c r="G106" s="240"/>
      <c r="H106" s="240"/>
      <c r="I106" s="240"/>
      <c r="J106" s="240"/>
      <c r="K106" s="240"/>
      <c r="L106" s="240"/>
      <c r="M106" s="240"/>
      <c r="N106" s="240"/>
      <c r="O106" s="240"/>
      <c r="P106" s="240"/>
      <c r="Q106" s="240"/>
      <c r="R106" s="240"/>
      <c r="S106" s="240"/>
      <c r="T106" s="240"/>
      <c r="U106" s="240"/>
      <c r="V106" s="240"/>
      <c r="W106" s="240"/>
      <c r="X106" s="240"/>
      <c r="Y106" s="240"/>
      <c r="Z106" s="240"/>
      <c r="AA106" s="240"/>
      <c r="AB106" s="240"/>
      <c r="AG106" s="209">
        <f>ROUND(AG94 * AS106, 2)</f>
        <v>0</v>
      </c>
      <c r="AH106" s="210"/>
      <c r="AI106" s="210"/>
      <c r="AJ106" s="210"/>
      <c r="AK106" s="210"/>
      <c r="AL106" s="210"/>
      <c r="AM106" s="210"/>
      <c r="AN106" s="210">
        <f>ROUND(AG106 + AV106, 2)</f>
        <v>0</v>
      </c>
      <c r="AO106" s="210"/>
      <c r="AP106" s="210"/>
      <c r="AR106" s="33"/>
      <c r="AS106" s="93">
        <v>0</v>
      </c>
      <c r="AT106" s="94" t="s">
        <v>113</v>
      </c>
      <c r="AU106" s="94" t="s">
        <v>41</v>
      </c>
      <c r="AV106" s="95">
        <f>ROUND(IF(AU106="základná",AG106*L32,IF(AU106="znížená",AG106*L33,0)), 2)</f>
        <v>0</v>
      </c>
      <c r="BV106" s="17" t="s">
        <v>114</v>
      </c>
      <c r="BY106" s="96">
        <f>IF(AU106="základná",AV106,0)</f>
        <v>0</v>
      </c>
      <c r="BZ106" s="96">
        <f>IF(AU106="znížená",AV106,0)</f>
        <v>0</v>
      </c>
      <c r="CA106" s="96">
        <v>0</v>
      </c>
      <c r="CB106" s="96">
        <v>0</v>
      </c>
      <c r="CC106" s="96">
        <v>0</v>
      </c>
      <c r="CD106" s="96">
        <f>IF(AU106="základná",AG106,0)</f>
        <v>0</v>
      </c>
      <c r="CE106" s="96">
        <f>IF(AU106="znížená",AG106,0)</f>
        <v>0</v>
      </c>
      <c r="CF106" s="96">
        <f>IF(AU106="zákl. prenesená",AG106,0)</f>
        <v>0</v>
      </c>
      <c r="CG106" s="96">
        <f>IF(AU106="zníž. prenesená",AG106,0)</f>
        <v>0</v>
      </c>
      <c r="CH106" s="96">
        <f>IF(AU106="nulová",AG106,0)</f>
        <v>0</v>
      </c>
      <c r="CI106" s="17">
        <f>IF(AU106="základná",1,IF(AU106="znížená",2,IF(AU106="zákl. prenesená",4,IF(AU106="zníž. prenesená",5,3))))</f>
        <v>1</v>
      </c>
      <c r="CJ106" s="17">
        <f>IF(AT106="stavebná časť",1,IF(AT106="investičná časť",2,3))</f>
        <v>1</v>
      </c>
      <c r="CK106" s="17" t="str">
        <f>IF(D106="Vyplň vlastné","","x")</f>
        <v>x</v>
      </c>
    </row>
    <row r="107" spans="1:91" s="1" customFormat="1" ht="19.899999999999999" customHeight="1" x14ac:dyDescent="0.2">
      <c r="B107" s="33"/>
      <c r="D107" s="239" t="s">
        <v>115</v>
      </c>
      <c r="E107" s="240"/>
      <c r="F107" s="240"/>
      <c r="G107" s="240"/>
      <c r="H107" s="240"/>
      <c r="I107" s="240"/>
      <c r="J107" s="240"/>
      <c r="K107" s="240"/>
      <c r="L107" s="240"/>
      <c r="M107" s="240"/>
      <c r="N107" s="240"/>
      <c r="O107" s="240"/>
      <c r="P107" s="240"/>
      <c r="Q107" s="240"/>
      <c r="R107" s="240"/>
      <c r="S107" s="240"/>
      <c r="T107" s="240"/>
      <c r="U107" s="240"/>
      <c r="V107" s="240"/>
      <c r="W107" s="240"/>
      <c r="X107" s="240"/>
      <c r="Y107" s="240"/>
      <c r="Z107" s="240"/>
      <c r="AA107" s="240"/>
      <c r="AB107" s="240"/>
      <c r="AG107" s="209">
        <f>ROUND(AG94 * AS107, 2)</f>
        <v>0</v>
      </c>
      <c r="AH107" s="210"/>
      <c r="AI107" s="210"/>
      <c r="AJ107" s="210"/>
      <c r="AK107" s="210"/>
      <c r="AL107" s="210"/>
      <c r="AM107" s="210"/>
      <c r="AN107" s="210">
        <f>ROUND(AG107 + AV107, 2)</f>
        <v>0</v>
      </c>
      <c r="AO107" s="210"/>
      <c r="AP107" s="210"/>
      <c r="AR107" s="33"/>
      <c r="AS107" s="93">
        <v>0</v>
      </c>
      <c r="AT107" s="94" t="s">
        <v>113</v>
      </c>
      <c r="AU107" s="94" t="s">
        <v>41</v>
      </c>
      <c r="AV107" s="95">
        <f>ROUND(IF(AU107="základná",AG107*L32,IF(AU107="znížená",AG107*L33,0)), 2)</f>
        <v>0</v>
      </c>
      <c r="BV107" s="17" t="s">
        <v>116</v>
      </c>
      <c r="BY107" s="96">
        <f>IF(AU107="základná",AV107,0)</f>
        <v>0</v>
      </c>
      <c r="BZ107" s="96">
        <f>IF(AU107="znížená",AV107,0)</f>
        <v>0</v>
      </c>
      <c r="CA107" s="96">
        <v>0</v>
      </c>
      <c r="CB107" s="96">
        <v>0</v>
      </c>
      <c r="CC107" s="96">
        <v>0</v>
      </c>
      <c r="CD107" s="96">
        <f>IF(AU107="základná",AG107,0)</f>
        <v>0</v>
      </c>
      <c r="CE107" s="96">
        <f>IF(AU107="znížená",AG107,0)</f>
        <v>0</v>
      </c>
      <c r="CF107" s="96">
        <f>IF(AU107="zákl. prenesená",AG107,0)</f>
        <v>0</v>
      </c>
      <c r="CG107" s="96">
        <f>IF(AU107="zníž. prenesená",AG107,0)</f>
        <v>0</v>
      </c>
      <c r="CH107" s="96">
        <f>IF(AU107="nulová",AG107,0)</f>
        <v>0</v>
      </c>
      <c r="CI107" s="17">
        <f>IF(AU107="základná",1,IF(AU107="znížená",2,IF(AU107="zákl. prenesená",4,IF(AU107="zníž. prenesená",5,3))))</f>
        <v>1</v>
      </c>
      <c r="CJ107" s="17">
        <f>IF(AT107="stavebná časť",1,IF(AT107="investičná časť",2,3))</f>
        <v>1</v>
      </c>
      <c r="CK107" s="17" t="str">
        <f>IF(D107="Vyplň vlastné","","x")</f>
        <v/>
      </c>
    </row>
    <row r="108" spans="1:91" s="1" customFormat="1" ht="19.899999999999999" customHeight="1" x14ac:dyDescent="0.2">
      <c r="B108" s="33"/>
      <c r="D108" s="239" t="s">
        <v>115</v>
      </c>
      <c r="E108" s="240"/>
      <c r="F108" s="240"/>
      <c r="G108" s="240"/>
      <c r="H108" s="240"/>
      <c r="I108" s="240"/>
      <c r="J108" s="240"/>
      <c r="K108" s="240"/>
      <c r="L108" s="240"/>
      <c r="M108" s="240"/>
      <c r="N108" s="240"/>
      <c r="O108" s="240"/>
      <c r="P108" s="240"/>
      <c r="Q108" s="240"/>
      <c r="R108" s="240"/>
      <c r="S108" s="240"/>
      <c r="T108" s="240"/>
      <c r="U108" s="240"/>
      <c r="V108" s="240"/>
      <c r="W108" s="240"/>
      <c r="X108" s="240"/>
      <c r="Y108" s="240"/>
      <c r="Z108" s="240"/>
      <c r="AA108" s="240"/>
      <c r="AB108" s="240"/>
      <c r="AG108" s="209">
        <f>ROUND(AG94 * AS108, 2)</f>
        <v>0</v>
      </c>
      <c r="AH108" s="210"/>
      <c r="AI108" s="210"/>
      <c r="AJ108" s="210"/>
      <c r="AK108" s="210"/>
      <c r="AL108" s="210"/>
      <c r="AM108" s="210"/>
      <c r="AN108" s="210">
        <f>ROUND(AG108 + AV108, 2)</f>
        <v>0</v>
      </c>
      <c r="AO108" s="210"/>
      <c r="AP108" s="210"/>
      <c r="AR108" s="33"/>
      <c r="AS108" s="93">
        <v>0</v>
      </c>
      <c r="AT108" s="94" t="s">
        <v>113</v>
      </c>
      <c r="AU108" s="94" t="s">
        <v>41</v>
      </c>
      <c r="AV108" s="95">
        <f>ROUND(IF(AU108="základná",AG108*L32,IF(AU108="znížená",AG108*L33,0)), 2)</f>
        <v>0</v>
      </c>
      <c r="BV108" s="17" t="s">
        <v>116</v>
      </c>
      <c r="BY108" s="96">
        <f>IF(AU108="základná",AV108,0)</f>
        <v>0</v>
      </c>
      <c r="BZ108" s="96">
        <f>IF(AU108="znížená",AV108,0)</f>
        <v>0</v>
      </c>
      <c r="CA108" s="96">
        <v>0</v>
      </c>
      <c r="CB108" s="96">
        <v>0</v>
      </c>
      <c r="CC108" s="96">
        <v>0</v>
      </c>
      <c r="CD108" s="96">
        <f>IF(AU108="základná",AG108,0)</f>
        <v>0</v>
      </c>
      <c r="CE108" s="96">
        <f>IF(AU108="znížená",AG108,0)</f>
        <v>0</v>
      </c>
      <c r="CF108" s="96">
        <f>IF(AU108="zákl. prenesená",AG108,0)</f>
        <v>0</v>
      </c>
      <c r="CG108" s="96">
        <f>IF(AU108="zníž. prenesená",AG108,0)</f>
        <v>0</v>
      </c>
      <c r="CH108" s="96">
        <f>IF(AU108="nulová",AG108,0)</f>
        <v>0</v>
      </c>
      <c r="CI108" s="17">
        <f>IF(AU108="základná",1,IF(AU108="znížená",2,IF(AU108="zákl. prenesená",4,IF(AU108="zníž. prenesená",5,3))))</f>
        <v>1</v>
      </c>
      <c r="CJ108" s="17">
        <f>IF(AT108="stavebná časť",1,IF(AT108="investičná časť",2,3))</f>
        <v>1</v>
      </c>
      <c r="CK108" s="17" t="str">
        <f>IF(D108="Vyplň vlastné","","x")</f>
        <v/>
      </c>
    </row>
    <row r="109" spans="1:91" s="1" customFormat="1" ht="19.899999999999999" customHeight="1" x14ac:dyDescent="0.2">
      <c r="B109" s="33"/>
      <c r="D109" s="239" t="s">
        <v>115</v>
      </c>
      <c r="E109" s="240"/>
      <c r="F109" s="240"/>
      <c r="G109" s="240"/>
      <c r="H109" s="240"/>
      <c r="I109" s="240"/>
      <c r="J109" s="240"/>
      <c r="K109" s="240"/>
      <c r="L109" s="240"/>
      <c r="M109" s="240"/>
      <c r="N109" s="240"/>
      <c r="O109" s="240"/>
      <c r="P109" s="240"/>
      <c r="Q109" s="240"/>
      <c r="R109" s="240"/>
      <c r="S109" s="240"/>
      <c r="T109" s="240"/>
      <c r="U109" s="240"/>
      <c r="V109" s="240"/>
      <c r="W109" s="240"/>
      <c r="X109" s="240"/>
      <c r="Y109" s="240"/>
      <c r="Z109" s="240"/>
      <c r="AA109" s="240"/>
      <c r="AB109" s="240"/>
      <c r="AG109" s="209">
        <f>ROUND(AG94 * AS109, 2)</f>
        <v>0</v>
      </c>
      <c r="AH109" s="210"/>
      <c r="AI109" s="210"/>
      <c r="AJ109" s="210"/>
      <c r="AK109" s="210"/>
      <c r="AL109" s="210"/>
      <c r="AM109" s="210"/>
      <c r="AN109" s="210">
        <f>ROUND(AG109 + AV109, 2)</f>
        <v>0</v>
      </c>
      <c r="AO109" s="210"/>
      <c r="AP109" s="210"/>
      <c r="AR109" s="33"/>
      <c r="AS109" s="97">
        <v>0</v>
      </c>
      <c r="AT109" s="98" t="s">
        <v>113</v>
      </c>
      <c r="AU109" s="98" t="s">
        <v>41</v>
      </c>
      <c r="AV109" s="99">
        <f>ROUND(IF(AU109="základná",AG109*L32,IF(AU109="znížená",AG109*L33,0)), 2)</f>
        <v>0</v>
      </c>
      <c r="BV109" s="17" t="s">
        <v>116</v>
      </c>
      <c r="BY109" s="96">
        <f>IF(AU109="základná",AV109,0)</f>
        <v>0</v>
      </c>
      <c r="BZ109" s="96">
        <f>IF(AU109="znížená",AV109,0)</f>
        <v>0</v>
      </c>
      <c r="CA109" s="96">
        <v>0</v>
      </c>
      <c r="CB109" s="96">
        <v>0</v>
      </c>
      <c r="CC109" s="96">
        <v>0</v>
      </c>
      <c r="CD109" s="96">
        <f>IF(AU109="základná",AG109,0)</f>
        <v>0</v>
      </c>
      <c r="CE109" s="96">
        <f>IF(AU109="znížená",AG109,0)</f>
        <v>0</v>
      </c>
      <c r="CF109" s="96">
        <f>IF(AU109="zákl. prenesená",AG109,0)</f>
        <v>0</v>
      </c>
      <c r="CG109" s="96">
        <f>IF(AU109="zníž. prenesená",AG109,0)</f>
        <v>0</v>
      </c>
      <c r="CH109" s="96">
        <f>IF(AU109="nulová",AG109,0)</f>
        <v>0</v>
      </c>
      <c r="CI109" s="17">
        <f>IF(AU109="základná",1,IF(AU109="znížená",2,IF(AU109="zákl. prenesená",4,IF(AU109="zníž. prenesená",5,3))))</f>
        <v>1</v>
      </c>
      <c r="CJ109" s="17">
        <f>IF(AT109="stavebná časť",1,IF(AT109="investičná časť",2,3))</f>
        <v>1</v>
      </c>
      <c r="CK109" s="17" t="str">
        <f>IF(D109="Vyplň vlastné","","x")</f>
        <v/>
      </c>
    </row>
    <row r="110" spans="1:91" s="1" customFormat="1" ht="10.9" customHeight="1" x14ac:dyDescent="0.2">
      <c r="B110" s="33"/>
      <c r="AR110" s="33"/>
    </row>
    <row r="111" spans="1:91" s="1" customFormat="1" ht="30" customHeight="1" x14ac:dyDescent="0.2">
      <c r="B111" s="33"/>
      <c r="C111" s="100" t="s">
        <v>117</v>
      </c>
      <c r="D111" s="101"/>
      <c r="E111" s="101"/>
      <c r="F111" s="101"/>
      <c r="G111" s="101"/>
      <c r="H111" s="101"/>
      <c r="I111" s="101"/>
      <c r="J111" s="101"/>
      <c r="K111" s="101"/>
      <c r="L111" s="101"/>
      <c r="M111" s="101"/>
      <c r="N111" s="101"/>
      <c r="O111" s="101"/>
      <c r="P111" s="101"/>
      <c r="Q111" s="101"/>
      <c r="R111" s="101"/>
      <c r="S111" s="101"/>
      <c r="T111" s="101"/>
      <c r="U111" s="101"/>
      <c r="V111" s="101"/>
      <c r="W111" s="101"/>
      <c r="X111" s="101"/>
      <c r="Y111" s="101"/>
      <c r="Z111" s="101"/>
      <c r="AA111" s="101"/>
      <c r="AB111" s="101"/>
      <c r="AC111" s="101"/>
      <c r="AD111" s="101"/>
      <c r="AE111" s="101"/>
      <c r="AF111" s="101"/>
      <c r="AG111" s="208">
        <f>ROUND(AG94 + AG105, 2)</f>
        <v>0</v>
      </c>
      <c r="AH111" s="208"/>
      <c r="AI111" s="208"/>
      <c r="AJ111" s="208"/>
      <c r="AK111" s="208"/>
      <c r="AL111" s="208"/>
      <c r="AM111" s="208"/>
      <c r="AN111" s="208">
        <f>ROUND(AN94 + AN105, 2)</f>
        <v>0</v>
      </c>
      <c r="AO111" s="208"/>
      <c r="AP111" s="208"/>
      <c r="AQ111" s="101"/>
      <c r="AR111" s="33"/>
    </row>
    <row r="112" spans="1:91" s="1" customFormat="1" ht="6.95" customHeight="1" x14ac:dyDescent="0.2">
      <c r="B112" s="48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  <c r="AC112" s="49"/>
      <c r="AD112" s="49"/>
      <c r="AE112" s="49"/>
      <c r="AF112" s="49"/>
      <c r="AG112" s="49"/>
      <c r="AH112" s="49"/>
      <c r="AI112" s="49"/>
      <c r="AJ112" s="49"/>
      <c r="AK112" s="49"/>
      <c r="AL112" s="49"/>
      <c r="AM112" s="49"/>
      <c r="AN112" s="49"/>
      <c r="AO112" s="49"/>
      <c r="AP112" s="49"/>
      <c r="AQ112" s="49"/>
      <c r="AR112" s="33"/>
    </row>
  </sheetData>
  <mergeCells count="92">
    <mergeCell ref="C92:G92"/>
    <mergeCell ref="D107:AB107"/>
    <mergeCell ref="D96:H96"/>
    <mergeCell ref="D98:H98"/>
    <mergeCell ref="D99:H99"/>
    <mergeCell ref="D95:H95"/>
    <mergeCell ref="D101:H101"/>
    <mergeCell ref="D100:H100"/>
    <mergeCell ref="D102:H102"/>
    <mergeCell ref="D103:H103"/>
    <mergeCell ref="D106:AB106"/>
    <mergeCell ref="D97:H97"/>
    <mergeCell ref="I92:AF92"/>
    <mergeCell ref="J101:AF101"/>
    <mergeCell ref="J102:AF102"/>
    <mergeCell ref="J98:AF98"/>
    <mergeCell ref="J100:AF100"/>
    <mergeCell ref="J99:AF99"/>
    <mergeCell ref="J95:AF95"/>
    <mergeCell ref="J103:AF103"/>
    <mergeCell ref="J96:AF96"/>
    <mergeCell ref="J97:AF97"/>
    <mergeCell ref="L85:AJ85"/>
    <mergeCell ref="D108:AB108"/>
    <mergeCell ref="D109:AB109"/>
    <mergeCell ref="BE5:BE34"/>
    <mergeCell ref="K5:AJ5"/>
    <mergeCell ref="K6:AJ6"/>
    <mergeCell ref="E14:AJ14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L32:P32"/>
    <mergeCell ref="W32:AE32"/>
    <mergeCell ref="W33:AE33"/>
    <mergeCell ref="AK33:AO33"/>
    <mergeCell ref="L33:P33"/>
    <mergeCell ref="AK34:AO34"/>
    <mergeCell ref="L34:P34"/>
    <mergeCell ref="W34:AE34"/>
    <mergeCell ref="L35:P35"/>
    <mergeCell ref="AK35:AO35"/>
    <mergeCell ref="AK36:AO36"/>
    <mergeCell ref="W36:AE36"/>
    <mergeCell ref="L36:P36"/>
    <mergeCell ref="AK38:AO38"/>
    <mergeCell ref="X38:AB38"/>
    <mergeCell ref="AR2:BE2"/>
    <mergeCell ref="AG97:AM97"/>
    <mergeCell ref="AG103:AM103"/>
    <mergeCell ref="AG102:AM102"/>
    <mergeCell ref="AG92:AM92"/>
    <mergeCell ref="AG101:AM101"/>
    <mergeCell ref="AG100:AM100"/>
    <mergeCell ref="AG95:AM95"/>
    <mergeCell ref="AG99:AM99"/>
    <mergeCell ref="AG96:AM96"/>
    <mergeCell ref="AS89:AT91"/>
    <mergeCell ref="AG94:AM94"/>
    <mergeCell ref="AN94:AP94"/>
    <mergeCell ref="W35:AE35"/>
    <mergeCell ref="AN101:AP101"/>
    <mergeCell ref="AN98:AP98"/>
    <mergeCell ref="AN102:AP102"/>
    <mergeCell ref="AN99:AP99"/>
    <mergeCell ref="AN103:AP103"/>
    <mergeCell ref="AN100:AP100"/>
    <mergeCell ref="AG98:AM98"/>
    <mergeCell ref="AM90:AP90"/>
    <mergeCell ref="AM89:AP89"/>
    <mergeCell ref="AM87:AN87"/>
    <mergeCell ref="AN96:AP96"/>
    <mergeCell ref="AN97:AP97"/>
    <mergeCell ref="AN95:AP95"/>
    <mergeCell ref="AN92:AP92"/>
    <mergeCell ref="AG105:AM105"/>
    <mergeCell ref="AN105:AP105"/>
    <mergeCell ref="AG111:AM111"/>
    <mergeCell ref="AN111:AP111"/>
    <mergeCell ref="AG107:AM107"/>
    <mergeCell ref="AN107:AP107"/>
    <mergeCell ref="AG108:AM108"/>
    <mergeCell ref="AN108:AP108"/>
    <mergeCell ref="AG109:AM109"/>
    <mergeCell ref="AN109:AP109"/>
    <mergeCell ref="AG106:AM106"/>
    <mergeCell ref="AN106:AP106"/>
  </mergeCells>
  <dataValidations count="2">
    <dataValidation type="list" allowBlank="1" showInputMessage="1" showErrorMessage="1" error="Povolené sú hodnoty základná, znížená, nulová." sqref="AU105:AU109">
      <formula1>"základná, znížená, nulová"</formula1>
    </dataValidation>
    <dataValidation type="list" allowBlank="1" showInputMessage="1" showErrorMessage="1" error="Povolené sú hodnoty stavebná časť, technologická časť, investičná časť." sqref="AT105:AT109">
      <formula1>"stavebná časť, technologická časť, investičná časť"</formula1>
    </dataValidation>
  </dataValidations>
  <hyperlinks>
    <hyperlink ref="A95" location="'1 -  E.1.1 Architektonick...'!C2" display="/"/>
    <hyperlink ref="A96" location="'2 - E.1.4 Zdravotechnická...'!C2" display="/"/>
    <hyperlink ref="A97" location="'3 - E.1.5 Vykurovanie'!C2" display="/"/>
    <hyperlink ref="A98" location="'4 - E.1.6 Vzduchotechnika'!C2" display="/"/>
    <hyperlink ref="A99" location="'5 - E.1.7 Elektroinštalácie'!C2" display="/"/>
    <hyperlink ref="A100" location="'6 - E.1.8 Slaboprúdové ro...'!C2" display="/"/>
    <hyperlink ref="A101" location="'7 - E.1.9 Bleskozvod a uz...'!C2" display="/"/>
    <hyperlink ref="A102" location="'8 - Výťah'!C2" display="/"/>
    <hyperlink ref="A103" location="'9 - Zabezpečenie proti pá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36"/>
  <sheetViews>
    <sheetView showGridLines="0" topLeftCell="A120" workbookViewId="0">
      <selection activeCell="L145" sqref="L145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23" t="s">
        <v>5</v>
      </c>
      <c r="M2" s="224"/>
      <c r="N2" s="224"/>
      <c r="O2" s="224"/>
      <c r="P2" s="224"/>
      <c r="Q2" s="224"/>
      <c r="R2" s="224"/>
      <c r="S2" s="224"/>
      <c r="T2" s="224"/>
      <c r="U2" s="224"/>
      <c r="V2" s="224"/>
      <c r="AT2" s="17" t="s">
        <v>108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76</v>
      </c>
    </row>
    <row r="4" spans="2:46" ht="24.95" customHeight="1" x14ac:dyDescent="0.2">
      <c r="B4" s="20"/>
      <c r="D4" s="21" t="s">
        <v>118</v>
      </c>
      <c r="L4" s="20"/>
      <c r="M4" s="102" t="s">
        <v>8</v>
      </c>
      <c r="AT4" s="17" t="s">
        <v>3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13</v>
      </c>
      <c r="L6" s="20"/>
    </row>
    <row r="7" spans="2:46" ht="16.5" customHeight="1" x14ac:dyDescent="0.2">
      <c r="B7" s="20"/>
      <c r="E7" s="256" t="str">
        <f>'Rekapitulácia stavby'!K6</f>
        <v>Bratislava KS IZS Tomášikova 28A - rekonštrukcia priestorov</v>
      </c>
      <c r="F7" s="257"/>
      <c r="G7" s="257"/>
      <c r="H7" s="257"/>
      <c r="L7" s="20"/>
    </row>
    <row r="8" spans="2:46" s="1" customFormat="1" ht="12" customHeight="1" x14ac:dyDescent="0.2">
      <c r="B8" s="33"/>
      <c r="D8" s="27" t="s">
        <v>119</v>
      </c>
      <c r="L8" s="33"/>
    </row>
    <row r="9" spans="2:46" s="1" customFormat="1" ht="16.5" customHeight="1" x14ac:dyDescent="0.2">
      <c r="B9" s="33"/>
      <c r="E9" s="237" t="s">
        <v>3028</v>
      </c>
      <c r="F9" s="255"/>
      <c r="G9" s="255"/>
      <c r="H9" s="255"/>
      <c r="L9" s="33"/>
    </row>
    <row r="10" spans="2:46" s="1" customFormat="1" x14ac:dyDescent="0.2">
      <c r="B10" s="33"/>
      <c r="L10" s="33"/>
    </row>
    <row r="11" spans="2:46" s="1" customFormat="1" ht="12" customHeight="1" x14ac:dyDescent="0.2">
      <c r="B11" s="33"/>
      <c r="D11" s="27" t="s">
        <v>15</v>
      </c>
      <c r="F11" s="25" t="s">
        <v>1</v>
      </c>
      <c r="I11" s="27" t="s">
        <v>16</v>
      </c>
      <c r="J11" s="25" t="s">
        <v>1</v>
      </c>
      <c r="L11" s="33"/>
    </row>
    <row r="12" spans="2:46" s="1" customFormat="1" ht="12" customHeight="1" x14ac:dyDescent="0.2">
      <c r="B12" s="33"/>
      <c r="D12" s="27" t="s">
        <v>17</v>
      </c>
      <c r="F12" s="25" t="s">
        <v>18</v>
      </c>
      <c r="I12" s="27" t="s">
        <v>19</v>
      </c>
      <c r="J12" s="56" t="str">
        <f>'Rekapitulácia stavby'!AN8</f>
        <v>14. 6. 2022</v>
      </c>
      <c r="L12" s="33"/>
    </row>
    <row r="13" spans="2:46" s="1" customFormat="1" ht="10.9" customHeight="1" x14ac:dyDescent="0.2">
      <c r="B13" s="33"/>
      <c r="L13" s="33"/>
    </row>
    <row r="14" spans="2:46" s="1" customFormat="1" ht="12" customHeight="1" x14ac:dyDescent="0.2">
      <c r="B14" s="33"/>
      <c r="D14" s="27" t="s">
        <v>21</v>
      </c>
      <c r="I14" s="27" t="s">
        <v>22</v>
      </c>
      <c r="J14" s="25" t="str">
        <f>IF('Rekapitulácia stavby'!AN10="","",'Rekapitulácia stavby'!AN10)</f>
        <v/>
      </c>
      <c r="L14" s="33"/>
    </row>
    <row r="15" spans="2:46" s="1" customFormat="1" ht="18" customHeight="1" x14ac:dyDescent="0.2">
      <c r="B15" s="33"/>
      <c r="E15" s="25" t="str">
        <f>IF('Rekapitulácia stavby'!E11="","",'Rekapitulácia stavby'!E11)</f>
        <v xml:space="preserve"> </v>
      </c>
      <c r="I15" s="27" t="s">
        <v>24</v>
      </c>
      <c r="J15" s="25" t="str">
        <f>IF('Rekapitulácia stavby'!AN11="","",'Rekapitulácia stavby'!AN11)</f>
        <v/>
      </c>
      <c r="L15" s="33"/>
    </row>
    <row r="16" spans="2:46" s="1" customFormat="1" ht="6.95" customHeight="1" x14ac:dyDescent="0.2">
      <c r="B16" s="33"/>
      <c r="L16" s="33"/>
    </row>
    <row r="17" spans="2:12" s="1" customFormat="1" ht="12" customHeight="1" x14ac:dyDescent="0.2">
      <c r="B17" s="33"/>
      <c r="D17" s="27" t="s">
        <v>25</v>
      </c>
      <c r="I17" s="27" t="s">
        <v>22</v>
      </c>
      <c r="J17" s="28" t="str">
        <f>'Rekapitulácia stavby'!AN13</f>
        <v>Vyplň údaj</v>
      </c>
      <c r="L17" s="33"/>
    </row>
    <row r="18" spans="2:12" s="1" customFormat="1" ht="18" customHeight="1" x14ac:dyDescent="0.2">
      <c r="B18" s="33"/>
      <c r="E18" s="258" t="str">
        <f>'Rekapitulácia stavby'!E14</f>
        <v>Vyplň údaj</v>
      </c>
      <c r="F18" s="244"/>
      <c r="G18" s="244"/>
      <c r="H18" s="244"/>
      <c r="I18" s="27" t="s">
        <v>24</v>
      </c>
      <c r="J18" s="28" t="str">
        <f>'Rekapitulácia stavby'!AN14</f>
        <v>Vyplň údaj</v>
      </c>
      <c r="L18" s="33"/>
    </row>
    <row r="19" spans="2:12" s="1" customFormat="1" ht="6.95" customHeight="1" x14ac:dyDescent="0.2">
      <c r="B19" s="33"/>
      <c r="L19" s="33"/>
    </row>
    <row r="20" spans="2:12" s="1" customFormat="1" ht="12" customHeight="1" x14ac:dyDescent="0.2">
      <c r="B20" s="33"/>
      <c r="D20" s="27" t="s">
        <v>27</v>
      </c>
      <c r="I20" s="27" t="s">
        <v>22</v>
      </c>
      <c r="J20" s="25" t="s">
        <v>1</v>
      </c>
      <c r="L20" s="33"/>
    </row>
    <row r="21" spans="2:12" s="1" customFormat="1" ht="18" customHeight="1" x14ac:dyDescent="0.2">
      <c r="B21" s="33"/>
      <c r="E21" s="25" t="s">
        <v>28</v>
      </c>
      <c r="I21" s="27" t="s">
        <v>24</v>
      </c>
      <c r="J21" s="25" t="s">
        <v>1</v>
      </c>
      <c r="L21" s="33"/>
    </row>
    <row r="22" spans="2:12" s="1" customFormat="1" ht="6.95" customHeight="1" x14ac:dyDescent="0.2">
      <c r="B22" s="33"/>
      <c r="L22" s="33"/>
    </row>
    <row r="23" spans="2:12" s="1" customFormat="1" ht="12" customHeight="1" x14ac:dyDescent="0.2">
      <c r="B23" s="33"/>
      <c r="D23" s="27" t="s">
        <v>31</v>
      </c>
      <c r="I23" s="27" t="s">
        <v>22</v>
      </c>
      <c r="J23" s="25" t="s">
        <v>1</v>
      </c>
      <c r="L23" s="33"/>
    </row>
    <row r="24" spans="2:12" s="1" customFormat="1" ht="18" customHeight="1" x14ac:dyDescent="0.2">
      <c r="B24" s="33"/>
      <c r="E24" s="25" t="s">
        <v>32</v>
      </c>
      <c r="I24" s="27" t="s">
        <v>24</v>
      </c>
      <c r="J24" s="25" t="s">
        <v>1</v>
      </c>
      <c r="L24" s="33"/>
    </row>
    <row r="25" spans="2:12" s="1" customFormat="1" ht="6.95" customHeight="1" x14ac:dyDescent="0.2">
      <c r="B25" s="33"/>
      <c r="L25" s="33"/>
    </row>
    <row r="26" spans="2:12" s="1" customFormat="1" ht="12" customHeight="1" x14ac:dyDescent="0.2">
      <c r="B26" s="33"/>
      <c r="D26" s="27" t="s">
        <v>33</v>
      </c>
      <c r="L26" s="33"/>
    </row>
    <row r="27" spans="2:12" s="7" customFormat="1" ht="16.5" customHeight="1" x14ac:dyDescent="0.2">
      <c r="B27" s="103"/>
      <c r="E27" s="248" t="s">
        <v>1</v>
      </c>
      <c r="F27" s="248"/>
      <c r="G27" s="248"/>
      <c r="H27" s="248"/>
      <c r="L27" s="103"/>
    </row>
    <row r="28" spans="2:12" s="1" customFormat="1" ht="6.95" customHeight="1" x14ac:dyDescent="0.2">
      <c r="B28" s="33"/>
      <c r="L28" s="33"/>
    </row>
    <row r="29" spans="2:12" s="1" customFormat="1" ht="6.95" customHeight="1" x14ac:dyDescent="0.2">
      <c r="B29" s="33"/>
      <c r="D29" s="57"/>
      <c r="E29" s="57"/>
      <c r="F29" s="57"/>
      <c r="G29" s="57"/>
      <c r="H29" s="57"/>
      <c r="I29" s="57"/>
      <c r="J29" s="57"/>
      <c r="K29" s="57"/>
      <c r="L29" s="33"/>
    </row>
    <row r="30" spans="2:12" s="1" customFormat="1" ht="25.35" customHeight="1" x14ac:dyDescent="0.2">
      <c r="B30" s="33"/>
      <c r="D30" s="104" t="s">
        <v>36</v>
      </c>
      <c r="J30" s="70">
        <f>ROUND(J119, 2)</f>
        <v>0</v>
      </c>
      <c r="L30" s="33"/>
    </row>
    <row r="31" spans="2:12" s="1" customFormat="1" ht="6.95" customHeight="1" x14ac:dyDescent="0.2">
      <c r="B31" s="33"/>
      <c r="D31" s="57"/>
      <c r="E31" s="57"/>
      <c r="F31" s="57"/>
      <c r="G31" s="57"/>
      <c r="H31" s="57"/>
      <c r="I31" s="57"/>
      <c r="J31" s="57"/>
      <c r="K31" s="57"/>
      <c r="L31" s="33"/>
    </row>
    <row r="32" spans="2:12" s="1" customFormat="1" ht="14.45" customHeight="1" x14ac:dyDescent="0.2">
      <c r="B32" s="33"/>
      <c r="F32" s="36" t="s">
        <v>38</v>
      </c>
      <c r="I32" s="36" t="s">
        <v>37</v>
      </c>
      <c r="J32" s="36" t="s">
        <v>39</v>
      </c>
      <c r="L32" s="33"/>
    </row>
    <row r="33" spans="2:12" s="1" customFormat="1" ht="14.45" customHeight="1" x14ac:dyDescent="0.2">
      <c r="B33" s="33"/>
      <c r="D33" s="59" t="s">
        <v>40</v>
      </c>
      <c r="E33" s="38" t="s">
        <v>41</v>
      </c>
      <c r="F33" s="105">
        <f>ROUND((SUM(BE119:BE135)),  2)</f>
        <v>0</v>
      </c>
      <c r="G33" s="106"/>
      <c r="H33" s="106"/>
      <c r="I33" s="107">
        <v>0.2</v>
      </c>
      <c r="J33" s="105">
        <f>ROUND(((SUM(BE119:BE135))*I33),  2)</f>
        <v>0</v>
      </c>
      <c r="L33" s="33"/>
    </row>
    <row r="34" spans="2:12" s="1" customFormat="1" ht="14.45" customHeight="1" x14ac:dyDescent="0.2">
      <c r="B34" s="33"/>
      <c r="E34" s="38" t="s">
        <v>42</v>
      </c>
      <c r="F34" s="105">
        <f>ROUND((SUM(BF119:BF135)),  2)</f>
        <v>0</v>
      </c>
      <c r="G34" s="106"/>
      <c r="H34" s="106"/>
      <c r="I34" s="107">
        <v>0.2</v>
      </c>
      <c r="J34" s="105">
        <f>ROUND(((SUM(BF119:BF135))*I34),  2)</f>
        <v>0</v>
      </c>
      <c r="L34" s="33"/>
    </row>
    <row r="35" spans="2:12" s="1" customFormat="1" ht="14.45" hidden="1" customHeight="1" x14ac:dyDescent="0.2">
      <c r="B35" s="33"/>
      <c r="E35" s="27" t="s">
        <v>43</v>
      </c>
      <c r="F35" s="108">
        <f>ROUND((SUM(BG119:BG135)),  2)</f>
        <v>0</v>
      </c>
      <c r="I35" s="109">
        <v>0.2</v>
      </c>
      <c r="J35" s="108">
        <f>0</f>
        <v>0</v>
      </c>
      <c r="L35" s="33"/>
    </row>
    <row r="36" spans="2:12" s="1" customFormat="1" ht="14.45" hidden="1" customHeight="1" x14ac:dyDescent="0.2">
      <c r="B36" s="33"/>
      <c r="E36" s="27" t="s">
        <v>44</v>
      </c>
      <c r="F36" s="108">
        <f>ROUND((SUM(BH119:BH135)),  2)</f>
        <v>0</v>
      </c>
      <c r="I36" s="109">
        <v>0.2</v>
      </c>
      <c r="J36" s="108">
        <f>0</f>
        <v>0</v>
      </c>
      <c r="L36" s="33"/>
    </row>
    <row r="37" spans="2:12" s="1" customFormat="1" ht="14.45" hidden="1" customHeight="1" x14ac:dyDescent="0.2">
      <c r="B37" s="33"/>
      <c r="E37" s="38" t="s">
        <v>45</v>
      </c>
      <c r="F37" s="105">
        <f>ROUND((SUM(BI119:BI135)),  2)</f>
        <v>0</v>
      </c>
      <c r="G37" s="106"/>
      <c r="H37" s="106"/>
      <c r="I37" s="107">
        <v>0</v>
      </c>
      <c r="J37" s="105">
        <f>0</f>
        <v>0</v>
      </c>
      <c r="L37" s="33"/>
    </row>
    <row r="38" spans="2:12" s="1" customFormat="1" ht="6.95" customHeight="1" x14ac:dyDescent="0.2">
      <c r="B38" s="33"/>
      <c r="L38" s="33"/>
    </row>
    <row r="39" spans="2:12" s="1" customFormat="1" ht="25.35" customHeight="1" x14ac:dyDescent="0.2">
      <c r="B39" s="33"/>
      <c r="C39" s="101"/>
      <c r="D39" s="110" t="s">
        <v>46</v>
      </c>
      <c r="E39" s="61"/>
      <c r="F39" s="61"/>
      <c r="G39" s="111" t="s">
        <v>47</v>
      </c>
      <c r="H39" s="112" t="s">
        <v>48</v>
      </c>
      <c r="I39" s="61"/>
      <c r="J39" s="113">
        <f>SUM(J30:J37)</f>
        <v>0</v>
      </c>
      <c r="K39" s="114"/>
      <c r="L39" s="33"/>
    </row>
    <row r="40" spans="2:12" s="1" customFormat="1" ht="14.45" customHeight="1" x14ac:dyDescent="0.2">
      <c r="B40" s="33"/>
      <c r="L40" s="33"/>
    </row>
    <row r="41" spans="2:12" ht="14.45" customHeight="1" x14ac:dyDescent="0.2">
      <c r="B41" s="20"/>
      <c r="L41" s="20"/>
    </row>
    <row r="42" spans="2:12" ht="14.45" customHeight="1" x14ac:dyDescent="0.2">
      <c r="B42" s="20"/>
      <c r="L42" s="20"/>
    </row>
    <row r="43" spans="2:12" ht="14.45" customHeight="1" x14ac:dyDescent="0.2">
      <c r="B43" s="20"/>
      <c r="L43" s="20"/>
    </row>
    <row r="44" spans="2:12" ht="14.45" customHeight="1" x14ac:dyDescent="0.2">
      <c r="B44" s="20"/>
      <c r="L44" s="20"/>
    </row>
    <row r="45" spans="2:12" ht="14.45" customHeight="1" x14ac:dyDescent="0.2">
      <c r="B45" s="20"/>
      <c r="L45" s="20"/>
    </row>
    <row r="46" spans="2:12" ht="14.45" customHeight="1" x14ac:dyDescent="0.2">
      <c r="B46" s="20"/>
      <c r="L46" s="20"/>
    </row>
    <row r="47" spans="2:12" ht="14.45" customHeight="1" x14ac:dyDescent="0.2">
      <c r="B47" s="20"/>
      <c r="L47" s="20"/>
    </row>
    <row r="48" spans="2:12" ht="14.45" customHeight="1" x14ac:dyDescent="0.2">
      <c r="B48" s="20"/>
      <c r="L48" s="20"/>
    </row>
    <row r="49" spans="2:12" ht="14.45" customHeight="1" x14ac:dyDescent="0.2">
      <c r="B49" s="20"/>
      <c r="L49" s="20"/>
    </row>
    <row r="50" spans="2:12" s="1" customFormat="1" ht="14.45" customHeight="1" x14ac:dyDescent="0.2">
      <c r="B50" s="33"/>
      <c r="D50" s="45" t="s">
        <v>49</v>
      </c>
      <c r="E50" s="46"/>
      <c r="F50" s="46"/>
      <c r="G50" s="45" t="s">
        <v>50</v>
      </c>
      <c r="H50" s="46"/>
      <c r="I50" s="46"/>
      <c r="J50" s="46"/>
      <c r="K50" s="46"/>
      <c r="L50" s="33"/>
    </row>
    <row r="51" spans="2:12" x14ac:dyDescent="0.2">
      <c r="B51" s="20"/>
      <c r="L51" s="20"/>
    </row>
    <row r="52" spans="2:12" x14ac:dyDescent="0.2">
      <c r="B52" s="20"/>
      <c r="L52" s="20"/>
    </row>
    <row r="53" spans="2:12" x14ac:dyDescent="0.2">
      <c r="B53" s="20"/>
      <c r="L53" s="20"/>
    </row>
    <row r="54" spans="2:12" x14ac:dyDescent="0.2">
      <c r="B54" s="20"/>
      <c r="L54" s="20"/>
    </row>
    <row r="55" spans="2:12" x14ac:dyDescent="0.2">
      <c r="B55" s="20"/>
      <c r="L55" s="20"/>
    </row>
    <row r="56" spans="2:12" x14ac:dyDescent="0.2">
      <c r="B56" s="20"/>
      <c r="L56" s="20"/>
    </row>
    <row r="57" spans="2:12" x14ac:dyDescent="0.2">
      <c r="B57" s="20"/>
      <c r="L57" s="20"/>
    </row>
    <row r="58" spans="2:12" x14ac:dyDescent="0.2">
      <c r="B58" s="20"/>
      <c r="L58" s="20"/>
    </row>
    <row r="59" spans="2:12" x14ac:dyDescent="0.2">
      <c r="B59" s="20"/>
      <c r="L59" s="20"/>
    </row>
    <row r="60" spans="2:12" x14ac:dyDescent="0.2">
      <c r="B60" s="20"/>
      <c r="L60" s="20"/>
    </row>
    <row r="61" spans="2:12" s="1" customFormat="1" ht="12.75" x14ac:dyDescent="0.2">
      <c r="B61" s="33"/>
      <c r="D61" s="47" t="s">
        <v>51</v>
      </c>
      <c r="E61" s="35"/>
      <c r="F61" s="115" t="s">
        <v>52</v>
      </c>
      <c r="G61" s="47" t="s">
        <v>51</v>
      </c>
      <c r="H61" s="35"/>
      <c r="I61" s="35"/>
      <c r="J61" s="116" t="s">
        <v>52</v>
      </c>
      <c r="K61" s="35"/>
      <c r="L61" s="33"/>
    </row>
    <row r="62" spans="2:12" x14ac:dyDescent="0.2">
      <c r="B62" s="20"/>
      <c r="L62" s="20"/>
    </row>
    <row r="63" spans="2:12" x14ac:dyDescent="0.2">
      <c r="B63" s="20"/>
      <c r="L63" s="20"/>
    </row>
    <row r="64" spans="2:12" x14ac:dyDescent="0.2">
      <c r="B64" s="20"/>
      <c r="L64" s="20"/>
    </row>
    <row r="65" spans="2:12" s="1" customFormat="1" ht="12.75" x14ac:dyDescent="0.2">
      <c r="B65" s="33"/>
      <c r="D65" s="45" t="s">
        <v>53</v>
      </c>
      <c r="E65" s="46"/>
      <c r="F65" s="46"/>
      <c r="G65" s="45" t="s">
        <v>54</v>
      </c>
      <c r="H65" s="46"/>
      <c r="I65" s="46"/>
      <c r="J65" s="46"/>
      <c r="K65" s="46"/>
      <c r="L65" s="33"/>
    </row>
    <row r="66" spans="2:12" x14ac:dyDescent="0.2">
      <c r="B66" s="20"/>
      <c r="L66" s="20"/>
    </row>
    <row r="67" spans="2:12" x14ac:dyDescent="0.2">
      <c r="B67" s="20"/>
      <c r="L67" s="20"/>
    </row>
    <row r="68" spans="2:12" x14ac:dyDescent="0.2">
      <c r="B68" s="20"/>
      <c r="L68" s="20"/>
    </row>
    <row r="69" spans="2:12" x14ac:dyDescent="0.2">
      <c r="B69" s="20"/>
      <c r="L69" s="20"/>
    </row>
    <row r="70" spans="2:12" x14ac:dyDescent="0.2">
      <c r="B70" s="20"/>
      <c r="L70" s="20"/>
    </row>
    <row r="71" spans="2:12" x14ac:dyDescent="0.2">
      <c r="B71" s="20"/>
      <c r="L71" s="20"/>
    </row>
    <row r="72" spans="2:12" x14ac:dyDescent="0.2">
      <c r="B72" s="20"/>
      <c r="L72" s="20"/>
    </row>
    <row r="73" spans="2:12" x14ac:dyDescent="0.2">
      <c r="B73" s="20"/>
      <c r="L73" s="20"/>
    </row>
    <row r="74" spans="2:12" x14ac:dyDescent="0.2">
      <c r="B74" s="20"/>
      <c r="L74" s="20"/>
    </row>
    <row r="75" spans="2:12" x14ac:dyDescent="0.2">
      <c r="B75" s="20"/>
      <c r="L75" s="20"/>
    </row>
    <row r="76" spans="2:12" s="1" customFormat="1" ht="12.75" x14ac:dyDescent="0.2">
      <c r="B76" s="33"/>
      <c r="D76" s="47" t="s">
        <v>51</v>
      </c>
      <c r="E76" s="35"/>
      <c r="F76" s="115" t="s">
        <v>52</v>
      </c>
      <c r="G76" s="47" t="s">
        <v>51</v>
      </c>
      <c r="H76" s="35"/>
      <c r="I76" s="35"/>
      <c r="J76" s="116" t="s">
        <v>52</v>
      </c>
      <c r="K76" s="35"/>
      <c r="L76" s="33"/>
    </row>
    <row r="77" spans="2:12" s="1" customFormat="1" ht="14.45" customHeight="1" x14ac:dyDescent="0.2"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33"/>
    </row>
    <row r="81" spans="2:47" s="1" customFormat="1" ht="6.95" customHeight="1" x14ac:dyDescent="0.2"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33"/>
    </row>
    <row r="82" spans="2:47" s="1" customFormat="1" ht="24.95" customHeight="1" x14ac:dyDescent="0.2">
      <c r="B82" s="33"/>
      <c r="C82" s="21" t="s">
        <v>121</v>
      </c>
      <c r="L82" s="33"/>
    </row>
    <row r="83" spans="2:47" s="1" customFormat="1" ht="6.95" customHeight="1" x14ac:dyDescent="0.2">
      <c r="B83" s="33"/>
      <c r="L83" s="33"/>
    </row>
    <row r="84" spans="2:47" s="1" customFormat="1" ht="12" customHeight="1" x14ac:dyDescent="0.2">
      <c r="B84" s="33"/>
      <c r="C84" s="27" t="s">
        <v>13</v>
      </c>
      <c r="L84" s="33"/>
    </row>
    <row r="85" spans="2:47" s="1" customFormat="1" ht="16.5" customHeight="1" x14ac:dyDescent="0.2">
      <c r="B85" s="33"/>
      <c r="E85" s="256" t="str">
        <f>E7</f>
        <v>Bratislava KS IZS Tomášikova 28A - rekonštrukcia priestorov</v>
      </c>
      <c r="F85" s="257"/>
      <c r="G85" s="257"/>
      <c r="H85" s="257"/>
      <c r="L85" s="33"/>
    </row>
    <row r="86" spans="2:47" s="1" customFormat="1" ht="12" customHeight="1" x14ac:dyDescent="0.2">
      <c r="B86" s="33"/>
      <c r="C86" s="27" t="s">
        <v>119</v>
      </c>
      <c r="L86" s="33"/>
    </row>
    <row r="87" spans="2:47" s="1" customFormat="1" ht="16.5" customHeight="1" x14ac:dyDescent="0.2">
      <c r="B87" s="33"/>
      <c r="E87" s="237" t="str">
        <f>E9</f>
        <v>9 - Zabezpečenie proti pádu z výšky a do hĺbky</v>
      </c>
      <c r="F87" s="255"/>
      <c r="G87" s="255"/>
      <c r="H87" s="255"/>
      <c r="L87" s="33"/>
    </row>
    <row r="88" spans="2:47" s="1" customFormat="1" ht="6.95" customHeight="1" x14ac:dyDescent="0.2">
      <c r="B88" s="33"/>
      <c r="L88" s="33"/>
    </row>
    <row r="89" spans="2:47" s="1" customFormat="1" ht="12" customHeight="1" x14ac:dyDescent="0.2">
      <c r="B89" s="33"/>
      <c r="C89" s="27" t="s">
        <v>17</v>
      </c>
      <c r="F89" s="25" t="str">
        <f>F12</f>
        <v>Bratislava</v>
      </c>
      <c r="I89" s="27" t="s">
        <v>19</v>
      </c>
      <c r="J89" s="56" t="str">
        <f>IF(J12="","",J12)</f>
        <v>14. 6. 2022</v>
      </c>
      <c r="L89" s="33"/>
    </row>
    <row r="90" spans="2:47" s="1" customFormat="1" ht="6.95" customHeight="1" x14ac:dyDescent="0.2">
      <c r="B90" s="33"/>
      <c r="L90" s="33"/>
    </row>
    <row r="91" spans="2:47" s="1" customFormat="1" ht="25.7" customHeight="1" x14ac:dyDescent="0.2">
      <c r="B91" s="33"/>
      <c r="C91" s="27" t="s">
        <v>21</v>
      </c>
      <c r="F91" s="25" t="str">
        <f>E15</f>
        <v xml:space="preserve"> </v>
      </c>
      <c r="I91" s="27" t="s">
        <v>27</v>
      </c>
      <c r="J91" s="30" t="str">
        <f>E21</f>
        <v>expo AIR s.r.o. Ing. arch. Milan Rožník</v>
      </c>
      <c r="L91" s="33"/>
    </row>
    <row r="92" spans="2:47" s="1" customFormat="1" ht="15.2" customHeight="1" x14ac:dyDescent="0.2">
      <c r="B92" s="33"/>
      <c r="C92" s="27" t="s">
        <v>25</v>
      </c>
      <c r="F92" s="25" t="str">
        <f>IF(E18="","",E18)</f>
        <v>Vyplň údaj</v>
      </c>
      <c r="I92" s="27" t="s">
        <v>31</v>
      </c>
      <c r="J92" s="30" t="str">
        <f>E24</f>
        <v>Lacková</v>
      </c>
      <c r="L92" s="33"/>
    </row>
    <row r="93" spans="2:47" s="1" customFormat="1" ht="10.35" customHeight="1" x14ac:dyDescent="0.2">
      <c r="B93" s="33"/>
      <c r="L93" s="33"/>
    </row>
    <row r="94" spans="2:47" s="1" customFormat="1" ht="29.25" customHeight="1" x14ac:dyDescent="0.2">
      <c r="B94" s="33"/>
      <c r="C94" s="117" t="s">
        <v>122</v>
      </c>
      <c r="D94" s="101"/>
      <c r="E94" s="101"/>
      <c r="F94" s="101"/>
      <c r="G94" s="101"/>
      <c r="H94" s="101"/>
      <c r="I94" s="101"/>
      <c r="J94" s="118" t="s">
        <v>123</v>
      </c>
      <c r="K94" s="101"/>
      <c r="L94" s="33"/>
    </row>
    <row r="95" spans="2:47" s="1" customFormat="1" ht="10.35" customHeight="1" x14ac:dyDescent="0.2">
      <c r="B95" s="33"/>
      <c r="L95" s="33"/>
    </row>
    <row r="96" spans="2:47" s="1" customFormat="1" ht="22.9" customHeight="1" x14ac:dyDescent="0.2">
      <c r="B96" s="33"/>
      <c r="C96" s="119" t="s">
        <v>124</v>
      </c>
      <c r="J96" s="70">
        <f>J119</f>
        <v>0</v>
      </c>
      <c r="L96" s="33"/>
      <c r="AU96" s="17" t="s">
        <v>125</v>
      </c>
    </row>
    <row r="97" spans="2:12" s="8" customFormat="1" ht="24.95" customHeight="1" x14ac:dyDescent="0.2">
      <c r="B97" s="120"/>
      <c r="D97" s="121" t="s">
        <v>135</v>
      </c>
      <c r="E97" s="122"/>
      <c r="F97" s="122"/>
      <c r="G97" s="122"/>
      <c r="H97" s="122"/>
      <c r="I97" s="122"/>
      <c r="J97" s="123">
        <f>J120</f>
        <v>0</v>
      </c>
      <c r="L97" s="120"/>
    </row>
    <row r="98" spans="2:12" s="9" customFormat="1" ht="19.899999999999999" customHeight="1" x14ac:dyDescent="0.2">
      <c r="B98" s="124"/>
      <c r="D98" s="125" t="s">
        <v>3029</v>
      </c>
      <c r="E98" s="126"/>
      <c r="F98" s="126"/>
      <c r="G98" s="126"/>
      <c r="H98" s="126"/>
      <c r="I98" s="126"/>
      <c r="J98" s="127">
        <f>J121</f>
        <v>0</v>
      </c>
      <c r="L98" s="124"/>
    </row>
    <row r="99" spans="2:12" s="8" customFormat="1" ht="24.95" customHeight="1" x14ac:dyDescent="0.2">
      <c r="B99" s="120"/>
      <c r="D99" s="121" t="s">
        <v>152</v>
      </c>
      <c r="E99" s="122"/>
      <c r="F99" s="122"/>
      <c r="G99" s="122"/>
      <c r="H99" s="122"/>
      <c r="I99" s="122"/>
      <c r="J99" s="123">
        <f>J133</f>
        <v>0</v>
      </c>
      <c r="L99" s="120"/>
    </row>
    <row r="100" spans="2:12" s="1" customFormat="1" ht="21.75" customHeight="1" x14ac:dyDescent="0.2">
      <c r="B100" s="33"/>
      <c r="L100" s="33"/>
    </row>
    <row r="101" spans="2:12" s="1" customFormat="1" ht="6.95" customHeight="1" x14ac:dyDescent="0.2">
      <c r="B101" s="48"/>
      <c r="C101" s="49"/>
      <c r="D101" s="49"/>
      <c r="E101" s="49"/>
      <c r="F101" s="49"/>
      <c r="G101" s="49"/>
      <c r="H101" s="49"/>
      <c r="I101" s="49"/>
      <c r="J101" s="49"/>
      <c r="K101" s="49"/>
      <c r="L101" s="33"/>
    </row>
    <row r="105" spans="2:12" s="1" customFormat="1" ht="6.95" customHeight="1" x14ac:dyDescent="0.2">
      <c r="B105" s="50"/>
      <c r="C105" s="51"/>
      <c r="D105" s="51"/>
      <c r="E105" s="51"/>
      <c r="F105" s="51"/>
      <c r="G105" s="51"/>
      <c r="H105" s="51"/>
      <c r="I105" s="51"/>
      <c r="J105" s="51"/>
      <c r="K105" s="51"/>
      <c r="L105" s="33"/>
    </row>
    <row r="106" spans="2:12" s="1" customFormat="1" ht="24.95" customHeight="1" x14ac:dyDescent="0.2">
      <c r="B106" s="33"/>
      <c r="C106" s="21" t="s">
        <v>153</v>
      </c>
      <c r="L106" s="33"/>
    </row>
    <row r="107" spans="2:12" s="1" customFormat="1" ht="6.95" customHeight="1" x14ac:dyDescent="0.2">
      <c r="B107" s="33"/>
      <c r="L107" s="33"/>
    </row>
    <row r="108" spans="2:12" s="1" customFormat="1" ht="12" customHeight="1" x14ac:dyDescent="0.2">
      <c r="B108" s="33"/>
      <c r="C108" s="27" t="s">
        <v>13</v>
      </c>
      <c r="L108" s="33"/>
    </row>
    <row r="109" spans="2:12" s="1" customFormat="1" ht="16.5" customHeight="1" x14ac:dyDescent="0.2">
      <c r="B109" s="33"/>
      <c r="E109" s="256" t="str">
        <f>E7</f>
        <v>Bratislava KS IZS Tomášikova 28A - rekonštrukcia priestorov</v>
      </c>
      <c r="F109" s="257"/>
      <c r="G109" s="257"/>
      <c r="H109" s="257"/>
      <c r="L109" s="33"/>
    </row>
    <row r="110" spans="2:12" s="1" customFormat="1" ht="12" customHeight="1" x14ac:dyDescent="0.2">
      <c r="B110" s="33"/>
      <c r="C110" s="27" t="s">
        <v>119</v>
      </c>
      <c r="L110" s="33"/>
    </row>
    <row r="111" spans="2:12" s="1" customFormat="1" ht="16.5" customHeight="1" x14ac:dyDescent="0.2">
      <c r="B111" s="33"/>
      <c r="E111" s="237" t="str">
        <f>E9</f>
        <v>9 - Zabezpečenie proti pádu z výšky a do hĺbky</v>
      </c>
      <c r="F111" s="255"/>
      <c r="G111" s="255"/>
      <c r="H111" s="255"/>
      <c r="L111" s="33"/>
    </row>
    <row r="112" spans="2:12" s="1" customFormat="1" ht="6.95" customHeight="1" x14ac:dyDescent="0.2">
      <c r="B112" s="33"/>
      <c r="L112" s="33"/>
    </row>
    <row r="113" spans="2:65" s="1" customFormat="1" ht="12" customHeight="1" x14ac:dyDescent="0.2">
      <c r="B113" s="33"/>
      <c r="C113" s="27" t="s">
        <v>17</v>
      </c>
      <c r="F113" s="25" t="str">
        <f>F12</f>
        <v>Bratislava</v>
      </c>
      <c r="I113" s="27" t="s">
        <v>19</v>
      </c>
      <c r="J113" s="56" t="str">
        <f>IF(J12="","",J12)</f>
        <v>14. 6. 2022</v>
      </c>
      <c r="L113" s="33"/>
    </row>
    <row r="114" spans="2:65" s="1" customFormat="1" ht="6.95" customHeight="1" x14ac:dyDescent="0.2">
      <c r="B114" s="33"/>
      <c r="L114" s="33"/>
    </row>
    <row r="115" spans="2:65" s="1" customFormat="1" ht="25.7" customHeight="1" x14ac:dyDescent="0.2">
      <c r="B115" s="33"/>
      <c r="C115" s="27" t="s">
        <v>21</v>
      </c>
      <c r="F115" s="25" t="str">
        <f>E15</f>
        <v xml:space="preserve"> </v>
      </c>
      <c r="I115" s="27" t="s">
        <v>27</v>
      </c>
      <c r="J115" s="30" t="str">
        <f>E21</f>
        <v>expo AIR s.r.o. Ing. arch. Milan Rožník</v>
      </c>
      <c r="L115" s="33"/>
    </row>
    <row r="116" spans="2:65" s="1" customFormat="1" ht="15.2" customHeight="1" x14ac:dyDescent="0.2">
      <c r="B116" s="33"/>
      <c r="C116" s="27" t="s">
        <v>25</v>
      </c>
      <c r="F116" s="25" t="str">
        <f>IF(E18="","",E18)</f>
        <v>Vyplň údaj</v>
      </c>
      <c r="I116" s="27" t="s">
        <v>31</v>
      </c>
      <c r="J116" s="30" t="str">
        <f>E24</f>
        <v>Lacková</v>
      </c>
      <c r="L116" s="33"/>
    </row>
    <row r="117" spans="2:65" s="1" customFormat="1" ht="10.35" customHeight="1" x14ac:dyDescent="0.2">
      <c r="B117" s="33"/>
      <c r="L117" s="33"/>
    </row>
    <row r="118" spans="2:65" s="10" customFormat="1" ht="29.25" customHeight="1" x14ac:dyDescent="0.2">
      <c r="B118" s="128"/>
      <c r="C118" s="129" t="s">
        <v>154</v>
      </c>
      <c r="D118" s="130" t="s">
        <v>61</v>
      </c>
      <c r="E118" s="130" t="s">
        <v>57</v>
      </c>
      <c r="F118" s="130" t="s">
        <v>58</v>
      </c>
      <c r="G118" s="130" t="s">
        <v>155</v>
      </c>
      <c r="H118" s="130" t="s">
        <v>156</v>
      </c>
      <c r="I118" s="130" t="s">
        <v>157</v>
      </c>
      <c r="J118" s="131" t="s">
        <v>123</v>
      </c>
      <c r="K118" s="132" t="s">
        <v>158</v>
      </c>
      <c r="L118" s="128"/>
      <c r="M118" s="63" t="s">
        <v>1</v>
      </c>
      <c r="N118" s="64" t="s">
        <v>40</v>
      </c>
      <c r="O118" s="64" t="s">
        <v>159</v>
      </c>
      <c r="P118" s="64" t="s">
        <v>160</v>
      </c>
      <c r="Q118" s="64" t="s">
        <v>161</v>
      </c>
      <c r="R118" s="64" t="s">
        <v>162</v>
      </c>
      <c r="S118" s="64" t="s">
        <v>163</v>
      </c>
      <c r="T118" s="65" t="s">
        <v>164</v>
      </c>
    </row>
    <row r="119" spans="2:65" s="1" customFormat="1" ht="22.9" customHeight="1" x14ac:dyDescent="0.25">
      <c r="B119" s="33"/>
      <c r="C119" s="68" t="s">
        <v>124</v>
      </c>
      <c r="J119" s="133">
        <f>BK119</f>
        <v>0</v>
      </c>
      <c r="L119" s="33"/>
      <c r="M119" s="66"/>
      <c r="N119" s="57"/>
      <c r="O119" s="57"/>
      <c r="P119" s="134">
        <f>P120+P133</f>
        <v>0</v>
      </c>
      <c r="Q119" s="57"/>
      <c r="R119" s="134">
        <f>R120+R133</f>
        <v>0</v>
      </c>
      <c r="S119" s="57"/>
      <c r="T119" s="135">
        <f>T120+T133</f>
        <v>0</v>
      </c>
      <c r="AT119" s="17" t="s">
        <v>75</v>
      </c>
      <c r="AU119" s="17" t="s">
        <v>125</v>
      </c>
      <c r="BK119" s="136">
        <f>BK120+BK133</f>
        <v>0</v>
      </c>
    </row>
    <row r="120" spans="2:65" s="11" customFormat="1" ht="25.9" customHeight="1" x14ac:dyDescent="0.2">
      <c r="B120" s="137"/>
      <c r="D120" s="138" t="s">
        <v>75</v>
      </c>
      <c r="E120" s="139" t="s">
        <v>909</v>
      </c>
      <c r="F120" s="139" t="s">
        <v>910</v>
      </c>
      <c r="I120" s="140"/>
      <c r="J120" s="141">
        <f>BK120</f>
        <v>0</v>
      </c>
      <c r="L120" s="137"/>
      <c r="M120" s="142"/>
      <c r="P120" s="143">
        <f>P121</f>
        <v>0</v>
      </c>
      <c r="R120" s="143">
        <f>R121</f>
        <v>0</v>
      </c>
      <c r="T120" s="144">
        <f>T121</f>
        <v>0</v>
      </c>
      <c r="AR120" s="138" t="s">
        <v>85</v>
      </c>
      <c r="AT120" s="145" t="s">
        <v>75</v>
      </c>
      <c r="AU120" s="145" t="s">
        <v>76</v>
      </c>
      <c r="AY120" s="138" t="s">
        <v>167</v>
      </c>
      <c r="BK120" s="146">
        <f>BK121</f>
        <v>0</v>
      </c>
    </row>
    <row r="121" spans="2:65" s="11" customFormat="1" ht="22.9" customHeight="1" x14ac:dyDescent="0.2">
      <c r="B121" s="137"/>
      <c r="D121" s="138" t="s">
        <v>75</v>
      </c>
      <c r="E121" s="147" t="s">
        <v>1391</v>
      </c>
      <c r="F121" s="147" t="s">
        <v>3030</v>
      </c>
      <c r="I121" s="140"/>
      <c r="J121" s="148">
        <f>BK121</f>
        <v>0</v>
      </c>
      <c r="L121" s="137"/>
      <c r="M121" s="142"/>
      <c r="P121" s="143">
        <f>SUM(P122:P132)</f>
        <v>0</v>
      </c>
      <c r="R121" s="143">
        <f>SUM(R122:R132)</f>
        <v>0</v>
      </c>
      <c r="T121" s="144">
        <f>SUM(T122:T132)</f>
        <v>0</v>
      </c>
      <c r="AR121" s="138" t="s">
        <v>85</v>
      </c>
      <c r="AT121" s="145" t="s">
        <v>75</v>
      </c>
      <c r="AU121" s="145" t="s">
        <v>81</v>
      </c>
      <c r="AY121" s="138" t="s">
        <v>167</v>
      </c>
      <c r="BK121" s="146">
        <f>SUM(BK122:BK132)</f>
        <v>0</v>
      </c>
    </row>
    <row r="122" spans="2:65" s="1" customFormat="1" ht="24.2" customHeight="1" x14ac:dyDescent="0.2">
      <c r="B122" s="149"/>
      <c r="C122" s="150" t="s">
        <v>81</v>
      </c>
      <c r="D122" s="150" t="s">
        <v>169</v>
      </c>
      <c r="E122" s="151" t="s">
        <v>3031</v>
      </c>
      <c r="F122" s="152" t="s">
        <v>3032</v>
      </c>
      <c r="G122" s="153" t="s">
        <v>254</v>
      </c>
      <c r="H122" s="154">
        <v>4</v>
      </c>
      <c r="I122" s="155"/>
      <c r="J122" s="154">
        <f t="shared" ref="J122:J132" si="0">ROUND(I122*H122,3)</f>
        <v>0</v>
      </c>
      <c r="K122" s="156"/>
      <c r="L122" s="33"/>
      <c r="M122" s="157" t="s">
        <v>1</v>
      </c>
      <c r="N122" s="158" t="s">
        <v>42</v>
      </c>
      <c r="P122" s="159">
        <f t="shared" ref="P122:P132" si="1">O122*H122</f>
        <v>0</v>
      </c>
      <c r="Q122" s="159">
        <v>0</v>
      </c>
      <c r="R122" s="159">
        <f t="shared" ref="R122:R132" si="2">Q122*H122</f>
        <v>0</v>
      </c>
      <c r="S122" s="159">
        <v>0</v>
      </c>
      <c r="T122" s="160">
        <f t="shared" ref="T122:T132" si="3">S122*H122</f>
        <v>0</v>
      </c>
      <c r="AR122" s="161" t="s">
        <v>202</v>
      </c>
      <c r="AT122" s="161" t="s">
        <v>169</v>
      </c>
      <c r="AU122" s="161" t="s">
        <v>85</v>
      </c>
      <c r="AY122" s="17" t="s">
        <v>167</v>
      </c>
      <c r="BE122" s="96">
        <f t="shared" ref="BE122:BE132" si="4">IF(N122="základná",J122,0)</f>
        <v>0</v>
      </c>
      <c r="BF122" s="96">
        <f t="shared" ref="BF122:BF132" si="5">IF(N122="znížená",J122,0)</f>
        <v>0</v>
      </c>
      <c r="BG122" s="96">
        <f t="shared" ref="BG122:BG132" si="6">IF(N122="zákl. prenesená",J122,0)</f>
        <v>0</v>
      </c>
      <c r="BH122" s="96">
        <f t="shared" ref="BH122:BH132" si="7">IF(N122="zníž. prenesená",J122,0)</f>
        <v>0</v>
      </c>
      <c r="BI122" s="96">
        <f t="shared" ref="BI122:BI132" si="8">IF(N122="nulová",J122,0)</f>
        <v>0</v>
      </c>
      <c r="BJ122" s="17" t="s">
        <v>85</v>
      </c>
      <c r="BK122" s="162">
        <f t="shared" ref="BK122:BK132" si="9">ROUND(I122*H122,3)</f>
        <v>0</v>
      </c>
      <c r="BL122" s="17" t="s">
        <v>202</v>
      </c>
      <c r="BM122" s="161" t="s">
        <v>85</v>
      </c>
    </row>
    <row r="123" spans="2:65" s="1" customFormat="1" ht="33" customHeight="1" x14ac:dyDescent="0.2">
      <c r="B123" s="149"/>
      <c r="C123" s="150" t="s">
        <v>85</v>
      </c>
      <c r="D123" s="150" t="s">
        <v>169</v>
      </c>
      <c r="E123" s="151" t="s">
        <v>3033</v>
      </c>
      <c r="F123" s="152" t="s">
        <v>3034</v>
      </c>
      <c r="G123" s="153" t="s">
        <v>254</v>
      </c>
      <c r="H123" s="154">
        <v>9</v>
      </c>
      <c r="I123" s="155"/>
      <c r="J123" s="154">
        <f t="shared" si="0"/>
        <v>0</v>
      </c>
      <c r="K123" s="156"/>
      <c r="L123" s="33"/>
      <c r="M123" s="157" t="s">
        <v>1</v>
      </c>
      <c r="N123" s="158" t="s">
        <v>42</v>
      </c>
      <c r="P123" s="159">
        <f t="shared" si="1"/>
        <v>0</v>
      </c>
      <c r="Q123" s="159">
        <v>0</v>
      </c>
      <c r="R123" s="159">
        <f t="shared" si="2"/>
        <v>0</v>
      </c>
      <c r="S123" s="159">
        <v>0</v>
      </c>
      <c r="T123" s="160">
        <f t="shared" si="3"/>
        <v>0</v>
      </c>
      <c r="AR123" s="161" t="s">
        <v>202</v>
      </c>
      <c r="AT123" s="161" t="s">
        <v>169</v>
      </c>
      <c r="AU123" s="161" t="s">
        <v>85</v>
      </c>
      <c r="AY123" s="17" t="s">
        <v>167</v>
      </c>
      <c r="BE123" s="96">
        <f t="shared" si="4"/>
        <v>0</v>
      </c>
      <c r="BF123" s="96">
        <f t="shared" si="5"/>
        <v>0</v>
      </c>
      <c r="BG123" s="96">
        <f t="shared" si="6"/>
        <v>0</v>
      </c>
      <c r="BH123" s="96">
        <f t="shared" si="7"/>
        <v>0</v>
      </c>
      <c r="BI123" s="96">
        <f t="shared" si="8"/>
        <v>0</v>
      </c>
      <c r="BJ123" s="17" t="s">
        <v>85</v>
      </c>
      <c r="BK123" s="162">
        <f t="shared" si="9"/>
        <v>0</v>
      </c>
      <c r="BL123" s="17" t="s">
        <v>202</v>
      </c>
      <c r="BM123" s="161" t="s">
        <v>91</v>
      </c>
    </row>
    <row r="124" spans="2:65" s="1" customFormat="1" ht="24.2" customHeight="1" x14ac:dyDescent="0.2">
      <c r="B124" s="149"/>
      <c r="C124" s="150" t="s">
        <v>88</v>
      </c>
      <c r="D124" s="150" t="s">
        <v>169</v>
      </c>
      <c r="E124" s="151" t="s">
        <v>3035</v>
      </c>
      <c r="F124" s="152" t="s">
        <v>3032</v>
      </c>
      <c r="G124" s="153" t="s">
        <v>254</v>
      </c>
      <c r="H124" s="154">
        <v>7</v>
      </c>
      <c r="I124" s="155"/>
      <c r="J124" s="154">
        <f t="shared" si="0"/>
        <v>0</v>
      </c>
      <c r="K124" s="156"/>
      <c r="L124" s="33"/>
      <c r="M124" s="157" t="s">
        <v>1</v>
      </c>
      <c r="N124" s="158" t="s">
        <v>42</v>
      </c>
      <c r="P124" s="159">
        <f t="shared" si="1"/>
        <v>0</v>
      </c>
      <c r="Q124" s="159">
        <v>0</v>
      </c>
      <c r="R124" s="159">
        <f t="shared" si="2"/>
        <v>0</v>
      </c>
      <c r="S124" s="159">
        <v>0</v>
      </c>
      <c r="T124" s="160">
        <f t="shared" si="3"/>
        <v>0</v>
      </c>
      <c r="AR124" s="161" t="s">
        <v>202</v>
      </c>
      <c r="AT124" s="161" t="s">
        <v>169</v>
      </c>
      <c r="AU124" s="161" t="s">
        <v>85</v>
      </c>
      <c r="AY124" s="17" t="s">
        <v>167</v>
      </c>
      <c r="BE124" s="96">
        <f t="shared" si="4"/>
        <v>0</v>
      </c>
      <c r="BF124" s="96">
        <f t="shared" si="5"/>
        <v>0</v>
      </c>
      <c r="BG124" s="96">
        <f t="shared" si="6"/>
        <v>0</v>
      </c>
      <c r="BH124" s="96">
        <f t="shared" si="7"/>
        <v>0</v>
      </c>
      <c r="BI124" s="96">
        <f t="shared" si="8"/>
        <v>0</v>
      </c>
      <c r="BJ124" s="17" t="s">
        <v>85</v>
      </c>
      <c r="BK124" s="162">
        <f t="shared" si="9"/>
        <v>0</v>
      </c>
      <c r="BL124" s="17" t="s">
        <v>202</v>
      </c>
      <c r="BM124" s="161" t="s">
        <v>97</v>
      </c>
    </row>
    <row r="125" spans="2:65" s="1" customFormat="1" ht="24.2" customHeight="1" x14ac:dyDescent="0.2">
      <c r="B125" s="149"/>
      <c r="C125" s="150" t="s">
        <v>91</v>
      </c>
      <c r="D125" s="150" t="s">
        <v>169</v>
      </c>
      <c r="E125" s="151" t="s">
        <v>3036</v>
      </c>
      <c r="F125" s="152" t="s">
        <v>3032</v>
      </c>
      <c r="G125" s="153" t="s">
        <v>254</v>
      </c>
      <c r="H125" s="154">
        <v>5</v>
      </c>
      <c r="I125" s="155"/>
      <c r="J125" s="154">
        <f t="shared" si="0"/>
        <v>0</v>
      </c>
      <c r="K125" s="156"/>
      <c r="L125" s="33"/>
      <c r="M125" s="157" t="s">
        <v>1</v>
      </c>
      <c r="N125" s="158" t="s">
        <v>42</v>
      </c>
      <c r="P125" s="159">
        <f t="shared" si="1"/>
        <v>0</v>
      </c>
      <c r="Q125" s="159">
        <v>0</v>
      </c>
      <c r="R125" s="159">
        <f t="shared" si="2"/>
        <v>0</v>
      </c>
      <c r="S125" s="159">
        <v>0</v>
      </c>
      <c r="T125" s="160">
        <f t="shared" si="3"/>
        <v>0</v>
      </c>
      <c r="AR125" s="161" t="s">
        <v>202</v>
      </c>
      <c r="AT125" s="161" t="s">
        <v>169</v>
      </c>
      <c r="AU125" s="161" t="s">
        <v>85</v>
      </c>
      <c r="AY125" s="17" t="s">
        <v>167</v>
      </c>
      <c r="BE125" s="96">
        <f t="shared" si="4"/>
        <v>0</v>
      </c>
      <c r="BF125" s="96">
        <f t="shared" si="5"/>
        <v>0</v>
      </c>
      <c r="BG125" s="96">
        <f t="shared" si="6"/>
        <v>0</v>
      </c>
      <c r="BH125" s="96">
        <f t="shared" si="7"/>
        <v>0</v>
      </c>
      <c r="BI125" s="96">
        <f t="shared" si="8"/>
        <v>0</v>
      </c>
      <c r="BJ125" s="17" t="s">
        <v>85</v>
      </c>
      <c r="BK125" s="162">
        <f t="shared" si="9"/>
        <v>0</v>
      </c>
      <c r="BL125" s="17" t="s">
        <v>202</v>
      </c>
      <c r="BM125" s="161" t="s">
        <v>103</v>
      </c>
    </row>
    <row r="126" spans="2:65" s="1" customFormat="1" ht="24.2" customHeight="1" x14ac:dyDescent="0.2">
      <c r="B126" s="149"/>
      <c r="C126" s="150" t="s">
        <v>94</v>
      </c>
      <c r="D126" s="150" t="s">
        <v>169</v>
      </c>
      <c r="E126" s="151" t="s">
        <v>3037</v>
      </c>
      <c r="F126" s="152" t="s">
        <v>3038</v>
      </c>
      <c r="G126" s="153" t="s">
        <v>306</v>
      </c>
      <c r="H126" s="154">
        <v>36</v>
      </c>
      <c r="I126" s="155"/>
      <c r="J126" s="154">
        <f t="shared" si="0"/>
        <v>0</v>
      </c>
      <c r="K126" s="156"/>
      <c r="L126" s="33"/>
      <c r="M126" s="157" t="s">
        <v>1</v>
      </c>
      <c r="N126" s="158" t="s">
        <v>42</v>
      </c>
      <c r="P126" s="159">
        <f t="shared" si="1"/>
        <v>0</v>
      </c>
      <c r="Q126" s="159">
        <v>0</v>
      </c>
      <c r="R126" s="159">
        <f t="shared" si="2"/>
        <v>0</v>
      </c>
      <c r="S126" s="159">
        <v>0</v>
      </c>
      <c r="T126" s="160">
        <f t="shared" si="3"/>
        <v>0</v>
      </c>
      <c r="AR126" s="161" t="s">
        <v>202</v>
      </c>
      <c r="AT126" s="161" t="s">
        <v>169</v>
      </c>
      <c r="AU126" s="161" t="s">
        <v>85</v>
      </c>
      <c r="AY126" s="17" t="s">
        <v>167</v>
      </c>
      <c r="BE126" s="96">
        <f t="shared" si="4"/>
        <v>0</v>
      </c>
      <c r="BF126" s="96">
        <f t="shared" si="5"/>
        <v>0</v>
      </c>
      <c r="BG126" s="96">
        <f t="shared" si="6"/>
        <v>0</v>
      </c>
      <c r="BH126" s="96">
        <f t="shared" si="7"/>
        <v>0</v>
      </c>
      <c r="BI126" s="96">
        <f t="shared" si="8"/>
        <v>0</v>
      </c>
      <c r="BJ126" s="17" t="s">
        <v>85</v>
      </c>
      <c r="BK126" s="162">
        <f t="shared" si="9"/>
        <v>0</v>
      </c>
      <c r="BL126" s="17" t="s">
        <v>202</v>
      </c>
      <c r="BM126" s="161" t="s">
        <v>191</v>
      </c>
    </row>
    <row r="127" spans="2:65" s="1" customFormat="1" ht="33" customHeight="1" x14ac:dyDescent="0.2">
      <c r="B127" s="149"/>
      <c r="C127" s="150" t="s">
        <v>97</v>
      </c>
      <c r="D127" s="150" t="s">
        <v>169</v>
      </c>
      <c r="E127" s="151" t="s">
        <v>3039</v>
      </c>
      <c r="F127" s="152" t="s">
        <v>3040</v>
      </c>
      <c r="G127" s="153" t="s">
        <v>254</v>
      </c>
      <c r="H127" s="154">
        <v>3</v>
      </c>
      <c r="I127" s="155"/>
      <c r="J127" s="154">
        <f t="shared" si="0"/>
        <v>0</v>
      </c>
      <c r="K127" s="156"/>
      <c r="L127" s="33"/>
      <c r="M127" s="157" t="s">
        <v>1</v>
      </c>
      <c r="N127" s="158" t="s">
        <v>42</v>
      </c>
      <c r="P127" s="159">
        <f t="shared" si="1"/>
        <v>0</v>
      </c>
      <c r="Q127" s="159">
        <v>0</v>
      </c>
      <c r="R127" s="159">
        <f t="shared" si="2"/>
        <v>0</v>
      </c>
      <c r="S127" s="159">
        <v>0</v>
      </c>
      <c r="T127" s="160">
        <f t="shared" si="3"/>
        <v>0</v>
      </c>
      <c r="AR127" s="161" t="s">
        <v>202</v>
      </c>
      <c r="AT127" s="161" t="s">
        <v>169</v>
      </c>
      <c r="AU127" s="161" t="s">
        <v>85</v>
      </c>
      <c r="AY127" s="17" t="s">
        <v>167</v>
      </c>
      <c r="BE127" s="96">
        <f t="shared" si="4"/>
        <v>0</v>
      </c>
      <c r="BF127" s="96">
        <f t="shared" si="5"/>
        <v>0</v>
      </c>
      <c r="BG127" s="96">
        <f t="shared" si="6"/>
        <v>0</v>
      </c>
      <c r="BH127" s="96">
        <f t="shared" si="7"/>
        <v>0</v>
      </c>
      <c r="BI127" s="96">
        <f t="shared" si="8"/>
        <v>0</v>
      </c>
      <c r="BJ127" s="17" t="s">
        <v>85</v>
      </c>
      <c r="BK127" s="162">
        <f t="shared" si="9"/>
        <v>0</v>
      </c>
      <c r="BL127" s="17" t="s">
        <v>202</v>
      </c>
      <c r="BM127" s="161" t="s">
        <v>194</v>
      </c>
    </row>
    <row r="128" spans="2:65" s="1" customFormat="1" ht="37.9" customHeight="1" x14ac:dyDescent="0.2">
      <c r="B128" s="149"/>
      <c r="C128" s="150" t="s">
        <v>100</v>
      </c>
      <c r="D128" s="150" t="s">
        <v>169</v>
      </c>
      <c r="E128" s="151" t="s">
        <v>3041</v>
      </c>
      <c r="F128" s="152" t="s">
        <v>3042</v>
      </c>
      <c r="G128" s="153" t="s">
        <v>254</v>
      </c>
      <c r="H128" s="154">
        <v>3</v>
      </c>
      <c r="I128" s="155"/>
      <c r="J128" s="154">
        <f t="shared" si="0"/>
        <v>0</v>
      </c>
      <c r="K128" s="156"/>
      <c r="L128" s="33"/>
      <c r="M128" s="157" t="s">
        <v>1</v>
      </c>
      <c r="N128" s="158" t="s">
        <v>42</v>
      </c>
      <c r="P128" s="159">
        <f t="shared" si="1"/>
        <v>0</v>
      </c>
      <c r="Q128" s="159">
        <v>0</v>
      </c>
      <c r="R128" s="159">
        <f t="shared" si="2"/>
        <v>0</v>
      </c>
      <c r="S128" s="159">
        <v>0</v>
      </c>
      <c r="T128" s="160">
        <f t="shared" si="3"/>
        <v>0</v>
      </c>
      <c r="AR128" s="161" t="s">
        <v>202</v>
      </c>
      <c r="AT128" s="161" t="s">
        <v>169</v>
      </c>
      <c r="AU128" s="161" t="s">
        <v>85</v>
      </c>
      <c r="AY128" s="17" t="s">
        <v>167</v>
      </c>
      <c r="BE128" s="96">
        <f t="shared" si="4"/>
        <v>0</v>
      </c>
      <c r="BF128" s="96">
        <f t="shared" si="5"/>
        <v>0</v>
      </c>
      <c r="BG128" s="96">
        <f t="shared" si="6"/>
        <v>0</v>
      </c>
      <c r="BH128" s="96">
        <f t="shared" si="7"/>
        <v>0</v>
      </c>
      <c r="BI128" s="96">
        <f t="shared" si="8"/>
        <v>0</v>
      </c>
      <c r="BJ128" s="17" t="s">
        <v>85</v>
      </c>
      <c r="BK128" s="162">
        <f t="shared" si="9"/>
        <v>0</v>
      </c>
      <c r="BL128" s="17" t="s">
        <v>202</v>
      </c>
      <c r="BM128" s="161" t="s">
        <v>198</v>
      </c>
    </row>
    <row r="129" spans="2:65" s="1" customFormat="1" ht="16.5" customHeight="1" x14ac:dyDescent="0.2">
      <c r="B129" s="149"/>
      <c r="C129" s="150" t="s">
        <v>103</v>
      </c>
      <c r="D129" s="150" t="s">
        <v>169</v>
      </c>
      <c r="E129" s="151" t="s">
        <v>3043</v>
      </c>
      <c r="F129" s="152" t="s">
        <v>3044</v>
      </c>
      <c r="G129" s="153" t="s">
        <v>254</v>
      </c>
      <c r="H129" s="154">
        <v>3</v>
      </c>
      <c r="I129" s="155"/>
      <c r="J129" s="154">
        <f t="shared" si="0"/>
        <v>0</v>
      </c>
      <c r="K129" s="156"/>
      <c r="L129" s="33"/>
      <c r="M129" s="157" t="s">
        <v>1</v>
      </c>
      <c r="N129" s="158" t="s">
        <v>42</v>
      </c>
      <c r="P129" s="159">
        <f t="shared" si="1"/>
        <v>0</v>
      </c>
      <c r="Q129" s="159">
        <v>0</v>
      </c>
      <c r="R129" s="159">
        <f t="shared" si="2"/>
        <v>0</v>
      </c>
      <c r="S129" s="159">
        <v>0</v>
      </c>
      <c r="T129" s="160">
        <f t="shared" si="3"/>
        <v>0</v>
      </c>
      <c r="AR129" s="161" t="s">
        <v>202</v>
      </c>
      <c r="AT129" s="161" t="s">
        <v>169</v>
      </c>
      <c r="AU129" s="161" t="s">
        <v>85</v>
      </c>
      <c r="AY129" s="17" t="s">
        <v>167</v>
      </c>
      <c r="BE129" s="96">
        <f t="shared" si="4"/>
        <v>0</v>
      </c>
      <c r="BF129" s="96">
        <f t="shared" si="5"/>
        <v>0</v>
      </c>
      <c r="BG129" s="96">
        <f t="shared" si="6"/>
        <v>0</v>
      </c>
      <c r="BH129" s="96">
        <f t="shared" si="7"/>
        <v>0</v>
      </c>
      <c r="BI129" s="96">
        <f t="shared" si="8"/>
        <v>0</v>
      </c>
      <c r="BJ129" s="17" t="s">
        <v>85</v>
      </c>
      <c r="BK129" s="162">
        <f t="shared" si="9"/>
        <v>0</v>
      </c>
      <c r="BL129" s="17" t="s">
        <v>202</v>
      </c>
      <c r="BM129" s="161" t="s">
        <v>202</v>
      </c>
    </row>
    <row r="130" spans="2:65" s="1" customFormat="1" ht="16.5" customHeight="1" x14ac:dyDescent="0.2">
      <c r="B130" s="149"/>
      <c r="C130" s="150" t="s">
        <v>106</v>
      </c>
      <c r="D130" s="150" t="s">
        <v>169</v>
      </c>
      <c r="E130" s="151" t="s">
        <v>3045</v>
      </c>
      <c r="F130" s="152" t="s">
        <v>3046</v>
      </c>
      <c r="G130" s="153" t="s">
        <v>702</v>
      </c>
      <c r="H130" s="154">
        <v>76</v>
      </c>
      <c r="I130" s="155"/>
      <c r="J130" s="154">
        <f t="shared" si="0"/>
        <v>0</v>
      </c>
      <c r="K130" s="156"/>
      <c r="L130" s="33"/>
      <c r="M130" s="157" t="s">
        <v>1</v>
      </c>
      <c r="N130" s="158" t="s">
        <v>42</v>
      </c>
      <c r="P130" s="159">
        <f t="shared" si="1"/>
        <v>0</v>
      </c>
      <c r="Q130" s="159">
        <v>0</v>
      </c>
      <c r="R130" s="159">
        <f t="shared" si="2"/>
        <v>0</v>
      </c>
      <c r="S130" s="159">
        <v>0</v>
      </c>
      <c r="T130" s="160">
        <f t="shared" si="3"/>
        <v>0</v>
      </c>
      <c r="AR130" s="161" t="s">
        <v>202</v>
      </c>
      <c r="AT130" s="161" t="s">
        <v>169</v>
      </c>
      <c r="AU130" s="161" t="s">
        <v>85</v>
      </c>
      <c r="AY130" s="17" t="s">
        <v>167</v>
      </c>
      <c r="BE130" s="96">
        <f t="shared" si="4"/>
        <v>0</v>
      </c>
      <c r="BF130" s="96">
        <f t="shared" si="5"/>
        <v>0</v>
      </c>
      <c r="BG130" s="96">
        <f t="shared" si="6"/>
        <v>0</v>
      </c>
      <c r="BH130" s="96">
        <f t="shared" si="7"/>
        <v>0</v>
      </c>
      <c r="BI130" s="96">
        <f t="shared" si="8"/>
        <v>0</v>
      </c>
      <c r="BJ130" s="17" t="s">
        <v>85</v>
      </c>
      <c r="BK130" s="162">
        <f t="shared" si="9"/>
        <v>0</v>
      </c>
      <c r="BL130" s="17" t="s">
        <v>202</v>
      </c>
      <c r="BM130" s="161" t="s">
        <v>207</v>
      </c>
    </row>
    <row r="131" spans="2:65" s="1" customFormat="1" ht="16.5" customHeight="1" x14ac:dyDescent="0.2">
      <c r="B131" s="149"/>
      <c r="C131" s="150" t="s">
        <v>191</v>
      </c>
      <c r="D131" s="150" t="s">
        <v>169</v>
      </c>
      <c r="E131" s="151" t="s">
        <v>3047</v>
      </c>
      <c r="F131" s="152" t="s">
        <v>3048</v>
      </c>
      <c r="G131" s="153" t="s">
        <v>702</v>
      </c>
      <c r="H131" s="154">
        <v>16</v>
      </c>
      <c r="I131" s="155"/>
      <c r="J131" s="154">
        <f t="shared" si="0"/>
        <v>0</v>
      </c>
      <c r="K131" s="156"/>
      <c r="L131" s="33"/>
      <c r="M131" s="157" t="s">
        <v>1</v>
      </c>
      <c r="N131" s="158" t="s">
        <v>42</v>
      </c>
      <c r="P131" s="159">
        <f t="shared" si="1"/>
        <v>0</v>
      </c>
      <c r="Q131" s="159">
        <v>0</v>
      </c>
      <c r="R131" s="159">
        <f t="shared" si="2"/>
        <v>0</v>
      </c>
      <c r="S131" s="159">
        <v>0</v>
      </c>
      <c r="T131" s="160">
        <f t="shared" si="3"/>
        <v>0</v>
      </c>
      <c r="AR131" s="161" t="s">
        <v>202</v>
      </c>
      <c r="AT131" s="161" t="s">
        <v>169</v>
      </c>
      <c r="AU131" s="161" t="s">
        <v>85</v>
      </c>
      <c r="AY131" s="17" t="s">
        <v>167</v>
      </c>
      <c r="BE131" s="96">
        <f t="shared" si="4"/>
        <v>0</v>
      </c>
      <c r="BF131" s="96">
        <f t="shared" si="5"/>
        <v>0</v>
      </c>
      <c r="BG131" s="96">
        <f t="shared" si="6"/>
        <v>0</v>
      </c>
      <c r="BH131" s="96">
        <f t="shared" si="7"/>
        <v>0</v>
      </c>
      <c r="BI131" s="96">
        <f t="shared" si="8"/>
        <v>0</v>
      </c>
      <c r="BJ131" s="17" t="s">
        <v>85</v>
      </c>
      <c r="BK131" s="162">
        <f t="shared" si="9"/>
        <v>0</v>
      </c>
      <c r="BL131" s="17" t="s">
        <v>202</v>
      </c>
      <c r="BM131" s="161" t="s">
        <v>7</v>
      </c>
    </row>
    <row r="132" spans="2:65" s="1" customFormat="1" ht="16.5" customHeight="1" x14ac:dyDescent="0.2">
      <c r="B132" s="149"/>
      <c r="C132" s="150" t="s">
        <v>216</v>
      </c>
      <c r="D132" s="150" t="s">
        <v>169</v>
      </c>
      <c r="E132" s="151" t="s">
        <v>3049</v>
      </c>
      <c r="F132" s="152" t="s">
        <v>3050</v>
      </c>
      <c r="G132" s="153" t="s">
        <v>702</v>
      </c>
      <c r="H132" s="154">
        <v>16</v>
      </c>
      <c r="I132" s="155"/>
      <c r="J132" s="154">
        <f t="shared" si="0"/>
        <v>0</v>
      </c>
      <c r="K132" s="156"/>
      <c r="L132" s="33"/>
      <c r="M132" s="157" t="s">
        <v>1</v>
      </c>
      <c r="N132" s="158" t="s">
        <v>42</v>
      </c>
      <c r="P132" s="159">
        <f t="shared" si="1"/>
        <v>0</v>
      </c>
      <c r="Q132" s="159">
        <v>0</v>
      </c>
      <c r="R132" s="159">
        <f t="shared" si="2"/>
        <v>0</v>
      </c>
      <c r="S132" s="159">
        <v>0</v>
      </c>
      <c r="T132" s="160">
        <f t="shared" si="3"/>
        <v>0</v>
      </c>
      <c r="AR132" s="161" t="s">
        <v>202</v>
      </c>
      <c r="AT132" s="161" t="s">
        <v>169</v>
      </c>
      <c r="AU132" s="161" t="s">
        <v>85</v>
      </c>
      <c r="AY132" s="17" t="s">
        <v>167</v>
      </c>
      <c r="BE132" s="96">
        <f t="shared" si="4"/>
        <v>0</v>
      </c>
      <c r="BF132" s="96">
        <f t="shared" si="5"/>
        <v>0</v>
      </c>
      <c r="BG132" s="96">
        <f t="shared" si="6"/>
        <v>0</v>
      </c>
      <c r="BH132" s="96">
        <f t="shared" si="7"/>
        <v>0</v>
      </c>
      <c r="BI132" s="96">
        <f t="shared" si="8"/>
        <v>0</v>
      </c>
      <c r="BJ132" s="17" t="s">
        <v>85</v>
      </c>
      <c r="BK132" s="162">
        <f t="shared" si="9"/>
        <v>0</v>
      </c>
      <c r="BL132" s="17" t="s">
        <v>202</v>
      </c>
      <c r="BM132" s="161" t="s">
        <v>219</v>
      </c>
    </row>
    <row r="133" spans="2:65" s="11" customFormat="1" ht="25.9" hidden="1" customHeight="1" x14ac:dyDescent="0.2">
      <c r="B133" s="137"/>
      <c r="D133" s="138"/>
      <c r="E133" s="139"/>
      <c r="F133" s="139"/>
      <c r="I133" s="140"/>
      <c r="J133" s="141"/>
      <c r="L133" s="137"/>
      <c r="M133" s="142"/>
      <c r="P133" s="143"/>
      <c r="R133" s="143"/>
      <c r="T133" s="144"/>
      <c r="AR133" s="138"/>
      <c r="AT133" s="145"/>
      <c r="AU133" s="145"/>
      <c r="AY133" s="138"/>
      <c r="BK133" s="146"/>
    </row>
    <row r="134" spans="2:65" s="1" customFormat="1" ht="66.75" hidden="1" customHeight="1" x14ac:dyDescent="0.2">
      <c r="B134" s="149"/>
      <c r="C134" s="191"/>
      <c r="D134" s="191"/>
      <c r="E134" s="192"/>
      <c r="F134" s="193"/>
      <c r="G134" s="194"/>
      <c r="H134" s="195"/>
      <c r="I134" s="196"/>
      <c r="J134" s="195"/>
      <c r="K134" s="197"/>
      <c r="L134" s="198"/>
      <c r="M134" s="199"/>
      <c r="N134" s="200"/>
      <c r="P134" s="159"/>
      <c r="Q134" s="159"/>
      <c r="R134" s="159"/>
      <c r="S134" s="159"/>
      <c r="T134" s="160"/>
      <c r="AR134" s="161"/>
      <c r="AT134" s="161"/>
      <c r="AU134" s="161"/>
      <c r="AY134" s="17"/>
      <c r="BE134" s="96"/>
      <c r="BF134" s="96"/>
      <c r="BG134" s="96"/>
      <c r="BH134" s="96"/>
      <c r="BI134" s="96"/>
      <c r="BJ134" s="17"/>
      <c r="BK134" s="162"/>
      <c r="BL134" s="17"/>
      <c r="BM134" s="161"/>
    </row>
    <row r="135" spans="2:65" s="1" customFormat="1" ht="24.2" hidden="1" customHeight="1" x14ac:dyDescent="0.2">
      <c r="B135" s="149"/>
      <c r="C135" s="191"/>
      <c r="D135" s="191"/>
      <c r="E135" s="192"/>
      <c r="F135" s="193"/>
      <c r="G135" s="194"/>
      <c r="H135" s="195"/>
      <c r="I135" s="196"/>
      <c r="J135" s="195"/>
      <c r="K135" s="197"/>
      <c r="L135" s="198"/>
      <c r="M135" s="201"/>
      <c r="N135" s="202"/>
      <c r="O135" s="203"/>
      <c r="P135" s="204"/>
      <c r="Q135" s="204"/>
      <c r="R135" s="204"/>
      <c r="S135" s="204"/>
      <c r="T135" s="205"/>
      <c r="AR135" s="161"/>
      <c r="AT135" s="161"/>
      <c r="AU135" s="161"/>
      <c r="AY135" s="17"/>
      <c r="BE135" s="96"/>
      <c r="BF135" s="96"/>
      <c r="BG135" s="96"/>
      <c r="BH135" s="96"/>
      <c r="BI135" s="96"/>
      <c r="BJ135" s="17"/>
      <c r="BK135" s="162"/>
      <c r="BL135" s="17"/>
      <c r="BM135" s="161"/>
    </row>
    <row r="136" spans="2:65" s="1" customFormat="1" ht="6.95" customHeight="1" x14ac:dyDescent="0.2">
      <c r="B136" s="48"/>
      <c r="C136" s="49"/>
      <c r="D136" s="49"/>
      <c r="E136" s="49"/>
      <c r="F136" s="49"/>
      <c r="G136" s="49"/>
      <c r="H136" s="49"/>
      <c r="I136" s="49"/>
      <c r="J136" s="49"/>
      <c r="K136" s="49"/>
      <c r="L136" s="33"/>
    </row>
  </sheetData>
  <autoFilter ref="C118:K135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467"/>
  <sheetViews>
    <sheetView showGridLines="0" workbookViewId="0">
      <selection activeCell="J18" sqref="J18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23" t="s">
        <v>5</v>
      </c>
      <c r="M2" s="224"/>
      <c r="N2" s="224"/>
      <c r="O2" s="224"/>
      <c r="P2" s="224"/>
      <c r="Q2" s="224"/>
      <c r="R2" s="224"/>
      <c r="S2" s="224"/>
      <c r="T2" s="224"/>
      <c r="U2" s="224"/>
      <c r="V2" s="224"/>
      <c r="AT2" s="17" t="s">
        <v>84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76</v>
      </c>
    </row>
    <row r="4" spans="2:46" ht="24.95" customHeight="1" x14ac:dyDescent="0.2">
      <c r="B4" s="20"/>
      <c r="D4" s="21" t="s">
        <v>118</v>
      </c>
      <c r="L4" s="20"/>
      <c r="M4" s="102" t="s">
        <v>8</v>
      </c>
      <c r="AT4" s="17" t="s">
        <v>3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13</v>
      </c>
      <c r="L6" s="20"/>
    </row>
    <row r="7" spans="2:46" ht="16.5" customHeight="1" x14ac:dyDescent="0.2">
      <c r="B7" s="20"/>
      <c r="E7" s="256" t="str">
        <f>'Rekapitulácia stavby'!K6</f>
        <v>Bratislava KS IZS Tomášikova 28A - rekonštrukcia priestorov</v>
      </c>
      <c r="F7" s="257"/>
      <c r="G7" s="257"/>
      <c r="H7" s="257"/>
      <c r="L7" s="20"/>
    </row>
    <row r="8" spans="2:46" s="1" customFormat="1" ht="12" customHeight="1" x14ac:dyDescent="0.2">
      <c r="B8" s="33"/>
      <c r="D8" s="27" t="s">
        <v>119</v>
      </c>
      <c r="L8" s="33"/>
    </row>
    <row r="9" spans="2:46" s="1" customFormat="1" ht="30" customHeight="1" x14ac:dyDescent="0.2">
      <c r="B9" s="33"/>
      <c r="E9" s="237" t="s">
        <v>120</v>
      </c>
      <c r="F9" s="255"/>
      <c r="G9" s="255"/>
      <c r="H9" s="255"/>
      <c r="L9" s="33"/>
    </row>
    <row r="10" spans="2:46" s="1" customFormat="1" x14ac:dyDescent="0.2">
      <c r="B10" s="33"/>
      <c r="L10" s="33"/>
    </row>
    <row r="11" spans="2:46" s="1" customFormat="1" ht="12" customHeight="1" x14ac:dyDescent="0.2">
      <c r="B11" s="33"/>
      <c r="D11" s="27" t="s">
        <v>15</v>
      </c>
      <c r="F11" s="25" t="s">
        <v>1</v>
      </c>
      <c r="I11" s="27" t="s">
        <v>16</v>
      </c>
      <c r="J11" s="25" t="s">
        <v>1</v>
      </c>
      <c r="L11" s="33"/>
    </row>
    <row r="12" spans="2:46" s="1" customFormat="1" ht="12" customHeight="1" x14ac:dyDescent="0.2">
      <c r="B12" s="33"/>
      <c r="D12" s="27" t="s">
        <v>17</v>
      </c>
      <c r="F12" s="25" t="s">
        <v>18</v>
      </c>
      <c r="I12" s="27" t="s">
        <v>19</v>
      </c>
      <c r="J12" s="56" t="str">
        <f>'Rekapitulácia stavby'!AN8</f>
        <v>14. 6. 2022</v>
      </c>
      <c r="L12" s="33"/>
    </row>
    <row r="13" spans="2:46" s="1" customFormat="1" ht="10.9" customHeight="1" x14ac:dyDescent="0.2">
      <c r="B13" s="33"/>
      <c r="L13" s="33"/>
    </row>
    <row r="14" spans="2:46" s="1" customFormat="1" ht="12" customHeight="1" x14ac:dyDescent="0.2">
      <c r="B14" s="33"/>
      <c r="D14" s="27" t="s">
        <v>21</v>
      </c>
      <c r="I14" s="27" t="s">
        <v>22</v>
      </c>
      <c r="J14" s="25" t="str">
        <f>IF('Rekapitulácia stavby'!AN10="","",'Rekapitulácia stavby'!AN10)</f>
        <v/>
      </c>
      <c r="L14" s="33"/>
    </row>
    <row r="15" spans="2:46" s="1" customFormat="1" ht="18" customHeight="1" x14ac:dyDescent="0.2">
      <c r="B15" s="33"/>
      <c r="E15" s="25" t="str">
        <f>IF('Rekapitulácia stavby'!E11="","",'Rekapitulácia stavby'!E11)</f>
        <v xml:space="preserve"> </v>
      </c>
      <c r="I15" s="27" t="s">
        <v>24</v>
      </c>
      <c r="J15" s="25" t="str">
        <f>IF('Rekapitulácia stavby'!AN11="","",'Rekapitulácia stavby'!AN11)</f>
        <v/>
      </c>
      <c r="L15" s="33"/>
    </row>
    <row r="16" spans="2:46" s="1" customFormat="1" ht="6.95" customHeight="1" x14ac:dyDescent="0.2">
      <c r="B16" s="33"/>
      <c r="L16" s="33"/>
    </row>
    <row r="17" spans="2:12" s="1" customFormat="1" ht="12" customHeight="1" x14ac:dyDescent="0.2">
      <c r="B17" s="33"/>
      <c r="D17" s="27" t="s">
        <v>25</v>
      </c>
      <c r="I17" s="27" t="s">
        <v>22</v>
      </c>
      <c r="J17" s="28" t="str">
        <f>'Rekapitulácia stavby'!AN13</f>
        <v>Vyplň údaj</v>
      </c>
      <c r="L17" s="33"/>
    </row>
    <row r="18" spans="2:12" s="1" customFormat="1" ht="18" customHeight="1" x14ac:dyDescent="0.2">
      <c r="B18" s="33"/>
      <c r="E18" s="258" t="str">
        <f>'Rekapitulácia stavby'!E14</f>
        <v>Vyplň údaj</v>
      </c>
      <c r="F18" s="244"/>
      <c r="G18" s="244"/>
      <c r="H18" s="244"/>
      <c r="I18" s="27" t="s">
        <v>24</v>
      </c>
      <c r="J18" s="28" t="str">
        <f>'Rekapitulácia stavby'!AN14</f>
        <v>Vyplň údaj</v>
      </c>
      <c r="L18" s="33"/>
    </row>
    <row r="19" spans="2:12" s="1" customFormat="1" ht="6.95" customHeight="1" x14ac:dyDescent="0.2">
      <c r="B19" s="33"/>
      <c r="L19" s="33"/>
    </row>
    <row r="20" spans="2:12" s="1" customFormat="1" ht="12" customHeight="1" x14ac:dyDescent="0.2">
      <c r="B20" s="33"/>
      <c r="D20" s="27" t="s">
        <v>27</v>
      </c>
      <c r="I20" s="27" t="s">
        <v>22</v>
      </c>
      <c r="J20" s="25" t="s">
        <v>1</v>
      </c>
      <c r="L20" s="33"/>
    </row>
    <row r="21" spans="2:12" s="1" customFormat="1" ht="18" customHeight="1" x14ac:dyDescent="0.2">
      <c r="B21" s="33"/>
      <c r="E21" s="25" t="s">
        <v>28</v>
      </c>
      <c r="I21" s="27" t="s">
        <v>24</v>
      </c>
      <c r="J21" s="25" t="s">
        <v>1</v>
      </c>
      <c r="L21" s="33"/>
    </row>
    <row r="22" spans="2:12" s="1" customFormat="1" ht="6.95" customHeight="1" x14ac:dyDescent="0.2">
      <c r="B22" s="33"/>
      <c r="L22" s="33"/>
    </row>
    <row r="23" spans="2:12" s="1" customFormat="1" ht="12" customHeight="1" x14ac:dyDescent="0.2">
      <c r="B23" s="33"/>
      <c r="D23" s="27" t="s">
        <v>31</v>
      </c>
      <c r="I23" s="27" t="s">
        <v>22</v>
      </c>
      <c r="J23" s="25" t="s">
        <v>1</v>
      </c>
      <c r="L23" s="33"/>
    </row>
    <row r="24" spans="2:12" s="1" customFormat="1" ht="18" customHeight="1" x14ac:dyDescent="0.2">
      <c r="B24" s="33"/>
      <c r="E24" s="25" t="s">
        <v>32</v>
      </c>
      <c r="I24" s="27" t="s">
        <v>24</v>
      </c>
      <c r="J24" s="25" t="s">
        <v>1</v>
      </c>
      <c r="L24" s="33"/>
    </row>
    <row r="25" spans="2:12" s="1" customFormat="1" ht="6.95" customHeight="1" x14ac:dyDescent="0.2">
      <c r="B25" s="33"/>
      <c r="L25" s="33"/>
    </row>
    <row r="26" spans="2:12" s="1" customFormat="1" ht="12" customHeight="1" x14ac:dyDescent="0.2">
      <c r="B26" s="33"/>
      <c r="D26" s="27" t="s">
        <v>33</v>
      </c>
      <c r="L26" s="33"/>
    </row>
    <row r="27" spans="2:12" s="7" customFormat="1" ht="16.5" customHeight="1" x14ac:dyDescent="0.2">
      <c r="B27" s="103"/>
      <c r="E27" s="248" t="s">
        <v>1</v>
      </c>
      <c r="F27" s="248"/>
      <c r="G27" s="248"/>
      <c r="H27" s="248"/>
      <c r="L27" s="103"/>
    </row>
    <row r="28" spans="2:12" s="1" customFormat="1" ht="6.95" customHeight="1" x14ac:dyDescent="0.2">
      <c r="B28" s="33"/>
      <c r="L28" s="33"/>
    </row>
    <row r="29" spans="2:12" s="1" customFormat="1" ht="6.95" customHeight="1" x14ac:dyDescent="0.2">
      <c r="B29" s="33"/>
      <c r="D29" s="57"/>
      <c r="E29" s="57"/>
      <c r="F29" s="57"/>
      <c r="G29" s="57"/>
      <c r="H29" s="57"/>
      <c r="I29" s="57"/>
      <c r="J29" s="57"/>
      <c r="K29" s="57"/>
      <c r="L29" s="33"/>
    </row>
    <row r="30" spans="2:12" s="1" customFormat="1" ht="25.35" customHeight="1" x14ac:dyDescent="0.2">
      <c r="B30" s="33"/>
      <c r="D30" s="104" t="s">
        <v>36</v>
      </c>
      <c r="J30" s="70">
        <f>ROUND(J143, 2)</f>
        <v>0</v>
      </c>
      <c r="L30" s="33"/>
    </row>
    <row r="31" spans="2:12" s="1" customFormat="1" ht="6.95" customHeight="1" x14ac:dyDescent="0.2">
      <c r="B31" s="33"/>
      <c r="D31" s="57"/>
      <c r="E31" s="57"/>
      <c r="F31" s="57"/>
      <c r="G31" s="57"/>
      <c r="H31" s="57"/>
      <c r="I31" s="57"/>
      <c r="J31" s="57"/>
      <c r="K31" s="57"/>
      <c r="L31" s="33"/>
    </row>
    <row r="32" spans="2:12" s="1" customFormat="1" ht="14.45" customHeight="1" x14ac:dyDescent="0.2">
      <c r="B32" s="33"/>
      <c r="F32" s="36" t="s">
        <v>38</v>
      </c>
      <c r="I32" s="36" t="s">
        <v>37</v>
      </c>
      <c r="J32" s="36" t="s">
        <v>39</v>
      </c>
      <c r="L32" s="33"/>
    </row>
    <row r="33" spans="2:12" s="1" customFormat="1" ht="14.45" customHeight="1" x14ac:dyDescent="0.2">
      <c r="B33" s="33"/>
      <c r="D33" s="59" t="s">
        <v>40</v>
      </c>
      <c r="E33" s="38" t="s">
        <v>41</v>
      </c>
      <c r="F33" s="105">
        <f>ROUND((SUM(BE143:BE1466)),  2)</f>
        <v>0</v>
      </c>
      <c r="G33" s="106"/>
      <c r="H33" s="106"/>
      <c r="I33" s="107">
        <v>0.2</v>
      </c>
      <c r="J33" s="105">
        <f>ROUND(((SUM(BE143:BE1466))*I33),  2)</f>
        <v>0</v>
      </c>
      <c r="L33" s="33"/>
    </row>
    <row r="34" spans="2:12" s="1" customFormat="1" ht="14.45" customHeight="1" x14ac:dyDescent="0.2">
      <c r="B34" s="33"/>
      <c r="E34" s="38" t="s">
        <v>42</v>
      </c>
      <c r="F34" s="105">
        <f>ROUND((SUM(BF143:BF1466)),  2)</f>
        <v>0</v>
      </c>
      <c r="G34" s="106"/>
      <c r="H34" s="106"/>
      <c r="I34" s="107">
        <v>0.2</v>
      </c>
      <c r="J34" s="105">
        <f>ROUND(((SUM(BF143:BF1466))*I34),  2)</f>
        <v>0</v>
      </c>
      <c r="L34" s="33"/>
    </row>
    <row r="35" spans="2:12" s="1" customFormat="1" ht="14.45" hidden="1" customHeight="1" x14ac:dyDescent="0.2">
      <c r="B35" s="33"/>
      <c r="E35" s="27" t="s">
        <v>43</v>
      </c>
      <c r="F35" s="108">
        <f>ROUND((SUM(BG143:BG1466)),  2)</f>
        <v>0</v>
      </c>
      <c r="I35" s="109">
        <v>0.2</v>
      </c>
      <c r="J35" s="108">
        <f>0</f>
        <v>0</v>
      </c>
      <c r="L35" s="33"/>
    </row>
    <row r="36" spans="2:12" s="1" customFormat="1" ht="14.45" hidden="1" customHeight="1" x14ac:dyDescent="0.2">
      <c r="B36" s="33"/>
      <c r="E36" s="27" t="s">
        <v>44</v>
      </c>
      <c r="F36" s="108">
        <f>ROUND((SUM(BH143:BH1466)),  2)</f>
        <v>0</v>
      </c>
      <c r="I36" s="109">
        <v>0.2</v>
      </c>
      <c r="J36" s="108">
        <f>0</f>
        <v>0</v>
      </c>
      <c r="L36" s="33"/>
    </row>
    <row r="37" spans="2:12" s="1" customFormat="1" ht="14.45" hidden="1" customHeight="1" x14ac:dyDescent="0.2">
      <c r="B37" s="33"/>
      <c r="E37" s="38" t="s">
        <v>45</v>
      </c>
      <c r="F37" s="105">
        <f>ROUND((SUM(BI143:BI1466)),  2)</f>
        <v>0</v>
      </c>
      <c r="G37" s="106"/>
      <c r="H37" s="106"/>
      <c r="I37" s="107">
        <v>0</v>
      </c>
      <c r="J37" s="105">
        <f>0</f>
        <v>0</v>
      </c>
      <c r="L37" s="33"/>
    </row>
    <row r="38" spans="2:12" s="1" customFormat="1" ht="6.95" customHeight="1" x14ac:dyDescent="0.2">
      <c r="B38" s="33"/>
      <c r="L38" s="33"/>
    </row>
    <row r="39" spans="2:12" s="1" customFormat="1" ht="25.35" customHeight="1" x14ac:dyDescent="0.2">
      <c r="B39" s="33"/>
      <c r="C39" s="101"/>
      <c r="D39" s="110" t="s">
        <v>46</v>
      </c>
      <c r="E39" s="61"/>
      <c r="F39" s="61"/>
      <c r="G39" s="111" t="s">
        <v>47</v>
      </c>
      <c r="H39" s="112" t="s">
        <v>48</v>
      </c>
      <c r="I39" s="61"/>
      <c r="J39" s="113">
        <f>SUM(J30:J37)</f>
        <v>0</v>
      </c>
      <c r="K39" s="114"/>
      <c r="L39" s="33"/>
    </row>
    <row r="40" spans="2:12" s="1" customFormat="1" ht="14.45" customHeight="1" x14ac:dyDescent="0.2">
      <c r="B40" s="33"/>
      <c r="L40" s="33"/>
    </row>
    <row r="41" spans="2:12" ht="14.45" customHeight="1" x14ac:dyDescent="0.2">
      <c r="B41" s="20"/>
      <c r="L41" s="20"/>
    </row>
    <row r="42" spans="2:12" ht="14.45" customHeight="1" x14ac:dyDescent="0.2">
      <c r="B42" s="20"/>
      <c r="L42" s="20"/>
    </row>
    <row r="43" spans="2:12" ht="14.45" customHeight="1" x14ac:dyDescent="0.2">
      <c r="B43" s="20"/>
      <c r="L43" s="20"/>
    </row>
    <row r="44" spans="2:12" ht="14.45" customHeight="1" x14ac:dyDescent="0.2">
      <c r="B44" s="20"/>
      <c r="L44" s="20"/>
    </row>
    <row r="45" spans="2:12" ht="14.45" customHeight="1" x14ac:dyDescent="0.2">
      <c r="B45" s="20"/>
      <c r="L45" s="20"/>
    </row>
    <row r="46" spans="2:12" ht="14.45" customHeight="1" x14ac:dyDescent="0.2">
      <c r="B46" s="20"/>
      <c r="L46" s="20"/>
    </row>
    <row r="47" spans="2:12" ht="14.45" customHeight="1" x14ac:dyDescent="0.2">
      <c r="B47" s="20"/>
      <c r="L47" s="20"/>
    </row>
    <row r="48" spans="2:12" ht="14.45" customHeight="1" x14ac:dyDescent="0.2">
      <c r="B48" s="20"/>
      <c r="L48" s="20"/>
    </row>
    <row r="49" spans="2:12" ht="14.45" customHeight="1" x14ac:dyDescent="0.2">
      <c r="B49" s="20"/>
      <c r="L49" s="20"/>
    </row>
    <row r="50" spans="2:12" s="1" customFormat="1" ht="14.45" customHeight="1" x14ac:dyDescent="0.2">
      <c r="B50" s="33"/>
      <c r="D50" s="45" t="s">
        <v>49</v>
      </c>
      <c r="E50" s="46"/>
      <c r="F50" s="46"/>
      <c r="G50" s="45" t="s">
        <v>50</v>
      </c>
      <c r="H50" s="46"/>
      <c r="I50" s="46"/>
      <c r="J50" s="46"/>
      <c r="K50" s="46"/>
      <c r="L50" s="33"/>
    </row>
    <row r="51" spans="2:12" x14ac:dyDescent="0.2">
      <c r="B51" s="20"/>
      <c r="L51" s="20"/>
    </row>
    <row r="52" spans="2:12" x14ac:dyDescent="0.2">
      <c r="B52" s="20"/>
      <c r="L52" s="20"/>
    </row>
    <row r="53" spans="2:12" x14ac:dyDescent="0.2">
      <c r="B53" s="20"/>
      <c r="L53" s="20"/>
    </row>
    <row r="54" spans="2:12" x14ac:dyDescent="0.2">
      <c r="B54" s="20"/>
      <c r="L54" s="20"/>
    </row>
    <row r="55" spans="2:12" x14ac:dyDescent="0.2">
      <c r="B55" s="20"/>
      <c r="L55" s="20"/>
    </row>
    <row r="56" spans="2:12" x14ac:dyDescent="0.2">
      <c r="B56" s="20"/>
      <c r="L56" s="20"/>
    </row>
    <row r="57" spans="2:12" x14ac:dyDescent="0.2">
      <c r="B57" s="20"/>
      <c r="L57" s="20"/>
    </row>
    <row r="58" spans="2:12" x14ac:dyDescent="0.2">
      <c r="B58" s="20"/>
      <c r="L58" s="20"/>
    </row>
    <row r="59" spans="2:12" x14ac:dyDescent="0.2">
      <c r="B59" s="20"/>
      <c r="L59" s="20"/>
    </row>
    <row r="60" spans="2:12" x14ac:dyDescent="0.2">
      <c r="B60" s="20"/>
      <c r="L60" s="20"/>
    </row>
    <row r="61" spans="2:12" s="1" customFormat="1" ht="12.75" x14ac:dyDescent="0.2">
      <c r="B61" s="33"/>
      <c r="D61" s="47" t="s">
        <v>51</v>
      </c>
      <c r="E61" s="35"/>
      <c r="F61" s="115" t="s">
        <v>52</v>
      </c>
      <c r="G61" s="47" t="s">
        <v>51</v>
      </c>
      <c r="H61" s="35"/>
      <c r="I61" s="35"/>
      <c r="J61" s="116" t="s">
        <v>52</v>
      </c>
      <c r="K61" s="35"/>
      <c r="L61" s="33"/>
    </row>
    <row r="62" spans="2:12" x14ac:dyDescent="0.2">
      <c r="B62" s="20"/>
      <c r="L62" s="20"/>
    </row>
    <row r="63" spans="2:12" x14ac:dyDescent="0.2">
      <c r="B63" s="20"/>
      <c r="L63" s="20"/>
    </row>
    <row r="64" spans="2:12" x14ac:dyDescent="0.2">
      <c r="B64" s="20"/>
      <c r="L64" s="20"/>
    </row>
    <row r="65" spans="2:12" s="1" customFormat="1" ht="12.75" x14ac:dyDescent="0.2">
      <c r="B65" s="33"/>
      <c r="D65" s="45" t="s">
        <v>53</v>
      </c>
      <c r="E65" s="46"/>
      <c r="F65" s="46"/>
      <c r="G65" s="45" t="s">
        <v>54</v>
      </c>
      <c r="H65" s="46"/>
      <c r="I65" s="46"/>
      <c r="J65" s="46"/>
      <c r="K65" s="46"/>
      <c r="L65" s="33"/>
    </row>
    <row r="66" spans="2:12" x14ac:dyDescent="0.2">
      <c r="B66" s="20"/>
      <c r="L66" s="20"/>
    </row>
    <row r="67" spans="2:12" x14ac:dyDescent="0.2">
      <c r="B67" s="20"/>
      <c r="L67" s="20"/>
    </row>
    <row r="68" spans="2:12" x14ac:dyDescent="0.2">
      <c r="B68" s="20"/>
      <c r="L68" s="20"/>
    </row>
    <row r="69" spans="2:12" x14ac:dyDescent="0.2">
      <c r="B69" s="20"/>
      <c r="L69" s="20"/>
    </row>
    <row r="70" spans="2:12" x14ac:dyDescent="0.2">
      <c r="B70" s="20"/>
      <c r="L70" s="20"/>
    </row>
    <row r="71" spans="2:12" x14ac:dyDescent="0.2">
      <c r="B71" s="20"/>
      <c r="L71" s="20"/>
    </row>
    <row r="72" spans="2:12" x14ac:dyDescent="0.2">
      <c r="B72" s="20"/>
      <c r="L72" s="20"/>
    </row>
    <row r="73" spans="2:12" x14ac:dyDescent="0.2">
      <c r="B73" s="20"/>
      <c r="L73" s="20"/>
    </row>
    <row r="74" spans="2:12" x14ac:dyDescent="0.2">
      <c r="B74" s="20"/>
      <c r="L74" s="20"/>
    </row>
    <row r="75" spans="2:12" x14ac:dyDescent="0.2">
      <c r="B75" s="20"/>
      <c r="L75" s="20"/>
    </row>
    <row r="76" spans="2:12" s="1" customFormat="1" ht="12.75" x14ac:dyDescent="0.2">
      <c r="B76" s="33"/>
      <c r="D76" s="47" t="s">
        <v>51</v>
      </c>
      <c r="E76" s="35"/>
      <c r="F76" s="115" t="s">
        <v>52</v>
      </c>
      <c r="G76" s="47" t="s">
        <v>51</v>
      </c>
      <c r="H76" s="35"/>
      <c r="I76" s="35"/>
      <c r="J76" s="116" t="s">
        <v>52</v>
      </c>
      <c r="K76" s="35"/>
      <c r="L76" s="33"/>
    </row>
    <row r="77" spans="2:12" s="1" customFormat="1" ht="14.45" customHeight="1" x14ac:dyDescent="0.2"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33"/>
    </row>
    <row r="81" spans="2:47" s="1" customFormat="1" ht="6.95" customHeight="1" x14ac:dyDescent="0.2"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33"/>
    </row>
    <row r="82" spans="2:47" s="1" customFormat="1" ht="24.95" customHeight="1" x14ac:dyDescent="0.2">
      <c r="B82" s="33"/>
      <c r="C82" s="21" t="s">
        <v>121</v>
      </c>
      <c r="L82" s="33"/>
    </row>
    <row r="83" spans="2:47" s="1" customFormat="1" ht="6.95" customHeight="1" x14ac:dyDescent="0.2">
      <c r="B83" s="33"/>
      <c r="L83" s="33"/>
    </row>
    <row r="84" spans="2:47" s="1" customFormat="1" ht="12" customHeight="1" x14ac:dyDescent="0.2">
      <c r="B84" s="33"/>
      <c r="C84" s="27" t="s">
        <v>13</v>
      </c>
      <c r="L84" s="33"/>
    </row>
    <row r="85" spans="2:47" s="1" customFormat="1" ht="16.5" customHeight="1" x14ac:dyDescent="0.2">
      <c r="B85" s="33"/>
      <c r="E85" s="256" t="str">
        <f>E7</f>
        <v>Bratislava KS IZS Tomášikova 28A - rekonštrukcia priestorov</v>
      </c>
      <c r="F85" s="257"/>
      <c r="G85" s="257"/>
      <c r="H85" s="257"/>
      <c r="L85" s="33"/>
    </row>
    <row r="86" spans="2:47" s="1" customFormat="1" ht="12" customHeight="1" x14ac:dyDescent="0.2">
      <c r="B86" s="33"/>
      <c r="C86" s="27" t="s">
        <v>119</v>
      </c>
      <c r="L86" s="33"/>
    </row>
    <row r="87" spans="2:47" s="1" customFormat="1" ht="30" customHeight="1" x14ac:dyDescent="0.2">
      <c r="B87" s="33"/>
      <c r="E87" s="237" t="str">
        <f>E9</f>
        <v>1 -  E.1.1 Architektonické a stavebné riešenie,  E.1.2  Betónové konštrukcie</v>
      </c>
      <c r="F87" s="255"/>
      <c r="G87" s="255"/>
      <c r="H87" s="255"/>
      <c r="L87" s="33"/>
    </row>
    <row r="88" spans="2:47" s="1" customFormat="1" ht="6.95" customHeight="1" x14ac:dyDescent="0.2">
      <c r="B88" s="33"/>
      <c r="L88" s="33"/>
    </row>
    <row r="89" spans="2:47" s="1" customFormat="1" ht="12" customHeight="1" x14ac:dyDescent="0.2">
      <c r="B89" s="33"/>
      <c r="C89" s="27" t="s">
        <v>17</v>
      </c>
      <c r="F89" s="25" t="str">
        <f>F12</f>
        <v>Bratislava</v>
      </c>
      <c r="I89" s="27" t="s">
        <v>19</v>
      </c>
      <c r="J89" s="56" t="str">
        <f>IF(J12="","",J12)</f>
        <v>14. 6. 2022</v>
      </c>
      <c r="L89" s="33"/>
    </row>
    <row r="90" spans="2:47" s="1" customFormat="1" ht="6.95" customHeight="1" x14ac:dyDescent="0.2">
      <c r="B90" s="33"/>
      <c r="L90" s="33"/>
    </row>
    <row r="91" spans="2:47" s="1" customFormat="1" ht="25.7" customHeight="1" x14ac:dyDescent="0.2">
      <c r="B91" s="33"/>
      <c r="C91" s="27" t="s">
        <v>21</v>
      </c>
      <c r="F91" s="25" t="str">
        <f>E15</f>
        <v xml:space="preserve"> </v>
      </c>
      <c r="I91" s="27" t="s">
        <v>27</v>
      </c>
      <c r="J91" s="30" t="str">
        <f>E21</f>
        <v>expo AIR s.r.o. Ing. arch. Milan Rožník</v>
      </c>
      <c r="L91" s="33"/>
    </row>
    <row r="92" spans="2:47" s="1" customFormat="1" ht="15.2" customHeight="1" x14ac:dyDescent="0.2">
      <c r="B92" s="33"/>
      <c r="C92" s="27" t="s">
        <v>25</v>
      </c>
      <c r="F92" s="25" t="str">
        <f>IF(E18="","",E18)</f>
        <v>Vyplň údaj</v>
      </c>
      <c r="I92" s="27" t="s">
        <v>31</v>
      </c>
      <c r="J92" s="30" t="str">
        <f>E24</f>
        <v>Lacková</v>
      </c>
      <c r="L92" s="33"/>
    </row>
    <row r="93" spans="2:47" s="1" customFormat="1" ht="10.35" customHeight="1" x14ac:dyDescent="0.2">
      <c r="B93" s="33"/>
      <c r="L93" s="33"/>
    </row>
    <row r="94" spans="2:47" s="1" customFormat="1" ht="29.25" customHeight="1" x14ac:dyDescent="0.2">
      <c r="B94" s="33"/>
      <c r="C94" s="117" t="s">
        <v>122</v>
      </c>
      <c r="D94" s="101"/>
      <c r="E94" s="101"/>
      <c r="F94" s="101"/>
      <c r="G94" s="101"/>
      <c r="H94" s="101"/>
      <c r="I94" s="101"/>
      <c r="J94" s="118" t="s">
        <v>123</v>
      </c>
      <c r="K94" s="101"/>
      <c r="L94" s="33"/>
    </row>
    <row r="95" spans="2:47" s="1" customFormat="1" ht="10.35" customHeight="1" x14ac:dyDescent="0.2">
      <c r="B95" s="33"/>
      <c r="L95" s="33"/>
    </row>
    <row r="96" spans="2:47" s="1" customFormat="1" ht="22.9" customHeight="1" x14ac:dyDescent="0.2">
      <c r="B96" s="33"/>
      <c r="C96" s="119" t="s">
        <v>124</v>
      </c>
      <c r="J96" s="70">
        <f>J143</f>
        <v>0</v>
      </c>
      <c r="L96" s="33"/>
      <c r="AU96" s="17" t="s">
        <v>125</v>
      </c>
    </row>
    <row r="97" spans="2:12" s="8" customFormat="1" ht="24.95" customHeight="1" x14ac:dyDescent="0.2">
      <c r="B97" s="120"/>
      <c r="D97" s="121" t="s">
        <v>126</v>
      </c>
      <c r="E97" s="122"/>
      <c r="F97" s="122"/>
      <c r="G97" s="122"/>
      <c r="H97" s="122"/>
      <c r="I97" s="122"/>
      <c r="J97" s="123">
        <f>J144</f>
        <v>0</v>
      </c>
      <c r="L97" s="120"/>
    </row>
    <row r="98" spans="2:12" s="9" customFormat="1" ht="19.899999999999999" customHeight="1" x14ac:dyDescent="0.2">
      <c r="B98" s="124"/>
      <c r="D98" s="125" t="s">
        <v>127</v>
      </c>
      <c r="E98" s="126"/>
      <c r="F98" s="126"/>
      <c r="G98" s="126"/>
      <c r="H98" s="126"/>
      <c r="I98" s="126"/>
      <c r="J98" s="127">
        <f>J145</f>
        <v>0</v>
      </c>
      <c r="L98" s="124"/>
    </row>
    <row r="99" spans="2:12" s="9" customFormat="1" ht="19.899999999999999" customHeight="1" x14ac:dyDescent="0.2">
      <c r="B99" s="124"/>
      <c r="D99" s="125" t="s">
        <v>128</v>
      </c>
      <c r="E99" s="126"/>
      <c r="F99" s="126"/>
      <c r="G99" s="126"/>
      <c r="H99" s="126"/>
      <c r="I99" s="126"/>
      <c r="J99" s="127">
        <f>J174</f>
        <v>0</v>
      </c>
      <c r="L99" s="124"/>
    </row>
    <row r="100" spans="2:12" s="9" customFormat="1" ht="19.899999999999999" customHeight="1" x14ac:dyDescent="0.2">
      <c r="B100" s="124"/>
      <c r="D100" s="125" t="s">
        <v>129</v>
      </c>
      <c r="E100" s="126"/>
      <c r="F100" s="126"/>
      <c r="G100" s="126"/>
      <c r="H100" s="126"/>
      <c r="I100" s="126"/>
      <c r="J100" s="127">
        <f>J199</f>
        <v>0</v>
      </c>
      <c r="L100" s="124"/>
    </row>
    <row r="101" spans="2:12" s="9" customFormat="1" ht="19.899999999999999" customHeight="1" x14ac:dyDescent="0.2">
      <c r="B101" s="124"/>
      <c r="D101" s="125" t="s">
        <v>130</v>
      </c>
      <c r="E101" s="126"/>
      <c r="F101" s="126"/>
      <c r="G101" s="126"/>
      <c r="H101" s="126"/>
      <c r="I101" s="126"/>
      <c r="J101" s="127">
        <f>J296</f>
        <v>0</v>
      </c>
      <c r="L101" s="124"/>
    </row>
    <row r="102" spans="2:12" s="9" customFormat="1" ht="19.899999999999999" customHeight="1" x14ac:dyDescent="0.2">
      <c r="B102" s="124"/>
      <c r="D102" s="125" t="s">
        <v>131</v>
      </c>
      <c r="E102" s="126"/>
      <c r="F102" s="126"/>
      <c r="G102" s="126"/>
      <c r="H102" s="126"/>
      <c r="I102" s="126"/>
      <c r="J102" s="127">
        <f>J331</f>
        <v>0</v>
      </c>
      <c r="L102" s="124"/>
    </row>
    <row r="103" spans="2:12" s="9" customFormat="1" ht="19.899999999999999" customHeight="1" x14ac:dyDescent="0.2">
      <c r="B103" s="124"/>
      <c r="D103" s="125" t="s">
        <v>132</v>
      </c>
      <c r="E103" s="126"/>
      <c r="F103" s="126"/>
      <c r="G103" s="126"/>
      <c r="H103" s="126"/>
      <c r="I103" s="126"/>
      <c r="J103" s="127">
        <f>J381</f>
        <v>0</v>
      </c>
      <c r="L103" s="124"/>
    </row>
    <row r="104" spans="2:12" s="9" customFormat="1" ht="19.899999999999999" customHeight="1" x14ac:dyDescent="0.2">
      <c r="B104" s="124"/>
      <c r="D104" s="125" t="s">
        <v>133</v>
      </c>
      <c r="E104" s="126"/>
      <c r="F104" s="126"/>
      <c r="G104" s="126"/>
      <c r="H104" s="126"/>
      <c r="I104" s="126"/>
      <c r="J104" s="127">
        <f>J557</f>
        <v>0</v>
      </c>
      <c r="L104" s="124"/>
    </row>
    <row r="105" spans="2:12" s="9" customFormat="1" ht="19.899999999999999" customHeight="1" x14ac:dyDescent="0.2">
      <c r="B105" s="124"/>
      <c r="D105" s="125" t="s">
        <v>134</v>
      </c>
      <c r="E105" s="126"/>
      <c r="F105" s="126"/>
      <c r="G105" s="126"/>
      <c r="H105" s="126"/>
      <c r="I105" s="126"/>
      <c r="J105" s="127">
        <f>J778</f>
        <v>0</v>
      </c>
      <c r="L105" s="124"/>
    </row>
    <row r="106" spans="2:12" s="8" customFormat="1" ht="24.95" customHeight="1" x14ac:dyDescent="0.2">
      <c r="B106" s="120"/>
      <c r="D106" s="121" t="s">
        <v>135</v>
      </c>
      <c r="E106" s="122"/>
      <c r="F106" s="122"/>
      <c r="G106" s="122"/>
      <c r="H106" s="122"/>
      <c r="I106" s="122"/>
      <c r="J106" s="123">
        <f>J780</f>
        <v>0</v>
      </c>
      <c r="L106" s="120"/>
    </row>
    <row r="107" spans="2:12" s="9" customFormat="1" ht="19.899999999999999" customHeight="1" x14ac:dyDescent="0.2">
      <c r="B107" s="124"/>
      <c r="D107" s="125" t="s">
        <v>136</v>
      </c>
      <c r="E107" s="126"/>
      <c r="F107" s="126"/>
      <c r="G107" s="126"/>
      <c r="H107" s="126"/>
      <c r="I107" s="126"/>
      <c r="J107" s="127">
        <f>J781</f>
        <v>0</v>
      </c>
      <c r="L107" s="124"/>
    </row>
    <row r="108" spans="2:12" s="9" customFormat="1" ht="19.899999999999999" customHeight="1" x14ac:dyDescent="0.2">
      <c r="B108" s="124"/>
      <c r="D108" s="125" t="s">
        <v>137</v>
      </c>
      <c r="E108" s="126"/>
      <c r="F108" s="126"/>
      <c r="G108" s="126"/>
      <c r="H108" s="126"/>
      <c r="I108" s="126"/>
      <c r="J108" s="127">
        <f>J816</f>
        <v>0</v>
      </c>
      <c r="L108" s="124"/>
    </row>
    <row r="109" spans="2:12" s="9" customFormat="1" ht="19.899999999999999" customHeight="1" x14ac:dyDescent="0.2">
      <c r="B109" s="124"/>
      <c r="D109" s="125" t="s">
        <v>138</v>
      </c>
      <c r="E109" s="126"/>
      <c r="F109" s="126"/>
      <c r="G109" s="126"/>
      <c r="H109" s="126"/>
      <c r="I109" s="126"/>
      <c r="J109" s="127">
        <f>J904</f>
        <v>0</v>
      </c>
      <c r="L109" s="124"/>
    </row>
    <row r="110" spans="2:12" s="9" customFormat="1" ht="19.899999999999999" customHeight="1" x14ac:dyDescent="0.2">
      <c r="B110" s="124"/>
      <c r="D110" s="125" t="s">
        <v>139</v>
      </c>
      <c r="E110" s="126"/>
      <c r="F110" s="126"/>
      <c r="G110" s="126"/>
      <c r="H110" s="126"/>
      <c r="I110" s="126"/>
      <c r="J110" s="127">
        <f>J1024</f>
        <v>0</v>
      </c>
      <c r="L110" s="124"/>
    </row>
    <row r="111" spans="2:12" s="9" customFormat="1" ht="19.899999999999999" customHeight="1" x14ac:dyDescent="0.2">
      <c r="B111" s="124"/>
      <c r="D111" s="125" t="s">
        <v>140</v>
      </c>
      <c r="E111" s="126"/>
      <c r="F111" s="126"/>
      <c r="G111" s="126"/>
      <c r="H111" s="126"/>
      <c r="I111" s="126"/>
      <c r="J111" s="127">
        <f>J1032</f>
        <v>0</v>
      </c>
      <c r="L111" s="124"/>
    </row>
    <row r="112" spans="2:12" s="9" customFormat="1" ht="19.899999999999999" customHeight="1" x14ac:dyDescent="0.2">
      <c r="B112" s="124"/>
      <c r="D112" s="125" t="s">
        <v>141</v>
      </c>
      <c r="E112" s="126"/>
      <c r="F112" s="126"/>
      <c r="G112" s="126"/>
      <c r="H112" s="126"/>
      <c r="I112" s="126"/>
      <c r="J112" s="127">
        <f>J1049</f>
        <v>0</v>
      </c>
      <c r="L112" s="124"/>
    </row>
    <row r="113" spans="2:12" s="9" customFormat="1" ht="19.899999999999999" customHeight="1" x14ac:dyDescent="0.2">
      <c r="B113" s="124"/>
      <c r="D113" s="125" t="s">
        <v>142</v>
      </c>
      <c r="E113" s="126"/>
      <c r="F113" s="126"/>
      <c r="G113" s="126"/>
      <c r="H113" s="126"/>
      <c r="I113" s="126"/>
      <c r="J113" s="127">
        <f>J1055</f>
        <v>0</v>
      </c>
      <c r="L113" s="124"/>
    </row>
    <row r="114" spans="2:12" s="9" customFormat="1" ht="19.899999999999999" customHeight="1" x14ac:dyDescent="0.2">
      <c r="B114" s="124"/>
      <c r="D114" s="125" t="s">
        <v>143</v>
      </c>
      <c r="E114" s="126"/>
      <c r="F114" s="126"/>
      <c r="G114" s="126"/>
      <c r="H114" s="126"/>
      <c r="I114" s="126"/>
      <c r="J114" s="127">
        <f>J1083</f>
        <v>0</v>
      </c>
      <c r="L114" s="124"/>
    </row>
    <row r="115" spans="2:12" s="9" customFormat="1" ht="19.899999999999999" customHeight="1" x14ac:dyDescent="0.2">
      <c r="B115" s="124"/>
      <c r="D115" s="125" t="s">
        <v>144</v>
      </c>
      <c r="E115" s="126"/>
      <c r="F115" s="126"/>
      <c r="G115" s="126"/>
      <c r="H115" s="126"/>
      <c r="I115" s="126"/>
      <c r="J115" s="127">
        <f>J1115</f>
        <v>0</v>
      </c>
      <c r="L115" s="124"/>
    </row>
    <row r="116" spans="2:12" s="9" customFormat="1" ht="19.899999999999999" customHeight="1" x14ac:dyDescent="0.2">
      <c r="B116" s="124"/>
      <c r="D116" s="125" t="s">
        <v>145</v>
      </c>
      <c r="E116" s="126"/>
      <c r="F116" s="126"/>
      <c r="G116" s="126"/>
      <c r="H116" s="126"/>
      <c r="I116" s="126"/>
      <c r="J116" s="127">
        <f>J1338</f>
        <v>0</v>
      </c>
      <c r="L116" s="124"/>
    </row>
    <row r="117" spans="2:12" s="9" customFormat="1" ht="19.899999999999999" customHeight="1" x14ac:dyDescent="0.2">
      <c r="B117" s="124"/>
      <c r="D117" s="125" t="s">
        <v>146</v>
      </c>
      <c r="E117" s="126"/>
      <c r="F117" s="126"/>
      <c r="G117" s="126"/>
      <c r="H117" s="126"/>
      <c r="I117" s="126"/>
      <c r="J117" s="127">
        <f>J1366</f>
        <v>0</v>
      </c>
      <c r="L117" s="124"/>
    </row>
    <row r="118" spans="2:12" s="9" customFormat="1" ht="19.899999999999999" customHeight="1" x14ac:dyDescent="0.2">
      <c r="B118" s="124"/>
      <c r="D118" s="125" t="s">
        <v>147</v>
      </c>
      <c r="E118" s="126"/>
      <c r="F118" s="126"/>
      <c r="G118" s="126"/>
      <c r="H118" s="126"/>
      <c r="I118" s="126"/>
      <c r="J118" s="127">
        <f>J1396</f>
        <v>0</v>
      </c>
      <c r="L118" s="124"/>
    </row>
    <row r="119" spans="2:12" s="9" customFormat="1" ht="19.899999999999999" customHeight="1" x14ac:dyDescent="0.2">
      <c r="B119" s="124"/>
      <c r="D119" s="125" t="s">
        <v>148</v>
      </c>
      <c r="E119" s="126"/>
      <c r="F119" s="126"/>
      <c r="G119" s="126"/>
      <c r="H119" s="126"/>
      <c r="I119" s="126"/>
      <c r="J119" s="127">
        <f>J1424</f>
        <v>0</v>
      </c>
      <c r="L119" s="124"/>
    </row>
    <row r="120" spans="2:12" s="9" customFormat="1" ht="19.899999999999999" customHeight="1" x14ac:dyDescent="0.2">
      <c r="B120" s="124"/>
      <c r="D120" s="125" t="s">
        <v>149</v>
      </c>
      <c r="E120" s="126"/>
      <c r="F120" s="126"/>
      <c r="G120" s="126"/>
      <c r="H120" s="126"/>
      <c r="I120" s="126"/>
      <c r="J120" s="127">
        <f>J1450</f>
        <v>0</v>
      </c>
      <c r="L120" s="124"/>
    </row>
    <row r="121" spans="2:12" s="8" customFormat="1" ht="24.95" customHeight="1" x14ac:dyDescent="0.2">
      <c r="B121" s="120"/>
      <c r="D121" s="121" t="s">
        <v>150</v>
      </c>
      <c r="E121" s="122"/>
      <c r="F121" s="122"/>
      <c r="G121" s="122"/>
      <c r="H121" s="122"/>
      <c r="I121" s="122"/>
      <c r="J121" s="123">
        <f>J1461</f>
        <v>0</v>
      </c>
      <c r="L121" s="120"/>
    </row>
    <row r="122" spans="2:12" s="9" customFormat="1" ht="19.899999999999999" customHeight="1" x14ac:dyDescent="0.2">
      <c r="B122" s="124"/>
      <c r="D122" s="125" t="s">
        <v>151</v>
      </c>
      <c r="E122" s="126"/>
      <c r="F122" s="126"/>
      <c r="G122" s="126"/>
      <c r="H122" s="126"/>
      <c r="I122" s="126"/>
      <c r="J122" s="127">
        <f>J1462</f>
        <v>0</v>
      </c>
      <c r="L122" s="124"/>
    </row>
    <row r="123" spans="2:12" s="8" customFormat="1" ht="24.95" customHeight="1" x14ac:dyDescent="0.2">
      <c r="B123" s="120"/>
      <c r="D123" s="121" t="s">
        <v>152</v>
      </c>
      <c r="E123" s="122"/>
      <c r="F123" s="122"/>
      <c r="G123" s="122"/>
      <c r="H123" s="122"/>
      <c r="I123" s="122"/>
      <c r="J123" s="123">
        <f>J1464</f>
        <v>0</v>
      </c>
      <c r="L123" s="120"/>
    </row>
    <row r="124" spans="2:12" s="1" customFormat="1" ht="21.75" customHeight="1" x14ac:dyDescent="0.2">
      <c r="B124" s="33"/>
      <c r="L124" s="33"/>
    </row>
    <row r="125" spans="2:12" s="1" customFormat="1" ht="6.95" customHeight="1" x14ac:dyDescent="0.2">
      <c r="B125" s="48"/>
      <c r="C125" s="49"/>
      <c r="D125" s="49"/>
      <c r="E125" s="49"/>
      <c r="F125" s="49"/>
      <c r="G125" s="49"/>
      <c r="H125" s="49"/>
      <c r="I125" s="49"/>
      <c r="J125" s="49"/>
      <c r="K125" s="49"/>
      <c r="L125" s="33"/>
    </row>
    <row r="129" spans="2:63" s="1" customFormat="1" ht="6.95" customHeight="1" x14ac:dyDescent="0.2">
      <c r="B129" s="50"/>
      <c r="C129" s="51"/>
      <c r="D129" s="51"/>
      <c r="E129" s="51"/>
      <c r="F129" s="51"/>
      <c r="G129" s="51"/>
      <c r="H129" s="51"/>
      <c r="I129" s="51"/>
      <c r="J129" s="51"/>
      <c r="K129" s="51"/>
      <c r="L129" s="33"/>
    </row>
    <row r="130" spans="2:63" s="1" customFormat="1" ht="24.95" customHeight="1" x14ac:dyDescent="0.2">
      <c r="B130" s="33"/>
      <c r="C130" s="21" t="s">
        <v>153</v>
      </c>
      <c r="L130" s="33"/>
    </row>
    <row r="131" spans="2:63" s="1" customFormat="1" ht="6.95" customHeight="1" x14ac:dyDescent="0.2">
      <c r="B131" s="33"/>
      <c r="L131" s="33"/>
    </row>
    <row r="132" spans="2:63" s="1" customFormat="1" ht="12" customHeight="1" x14ac:dyDescent="0.2">
      <c r="B132" s="33"/>
      <c r="C132" s="27" t="s">
        <v>13</v>
      </c>
      <c r="L132" s="33"/>
    </row>
    <row r="133" spans="2:63" s="1" customFormat="1" ht="16.5" customHeight="1" x14ac:dyDescent="0.2">
      <c r="B133" s="33"/>
      <c r="E133" s="256" t="str">
        <f>E7</f>
        <v>Bratislava KS IZS Tomášikova 28A - rekonštrukcia priestorov</v>
      </c>
      <c r="F133" s="257"/>
      <c r="G133" s="257"/>
      <c r="H133" s="257"/>
      <c r="L133" s="33"/>
    </row>
    <row r="134" spans="2:63" s="1" customFormat="1" ht="12" customHeight="1" x14ac:dyDescent="0.2">
      <c r="B134" s="33"/>
      <c r="C134" s="27" t="s">
        <v>119</v>
      </c>
      <c r="L134" s="33"/>
    </row>
    <row r="135" spans="2:63" s="1" customFormat="1" ht="30" customHeight="1" x14ac:dyDescent="0.2">
      <c r="B135" s="33"/>
      <c r="E135" s="237" t="str">
        <f>E9</f>
        <v>1 -  E.1.1 Architektonické a stavebné riešenie,  E.1.2  Betónové konštrukcie</v>
      </c>
      <c r="F135" s="255"/>
      <c r="G135" s="255"/>
      <c r="H135" s="255"/>
      <c r="L135" s="33"/>
    </row>
    <row r="136" spans="2:63" s="1" customFormat="1" ht="6.95" customHeight="1" x14ac:dyDescent="0.2">
      <c r="B136" s="33"/>
      <c r="L136" s="33"/>
    </row>
    <row r="137" spans="2:63" s="1" customFormat="1" ht="12" customHeight="1" x14ac:dyDescent="0.2">
      <c r="B137" s="33"/>
      <c r="C137" s="27" t="s">
        <v>17</v>
      </c>
      <c r="F137" s="25" t="str">
        <f>F12</f>
        <v>Bratislava</v>
      </c>
      <c r="I137" s="27" t="s">
        <v>19</v>
      </c>
      <c r="J137" s="56" t="str">
        <f>IF(J12="","",J12)</f>
        <v>14. 6. 2022</v>
      </c>
      <c r="L137" s="33"/>
    </row>
    <row r="138" spans="2:63" s="1" customFormat="1" ht="6.95" customHeight="1" x14ac:dyDescent="0.2">
      <c r="B138" s="33"/>
      <c r="L138" s="33"/>
    </row>
    <row r="139" spans="2:63" s="1" customFormat="1" ht="25.7" customHeight="1" x14ac:dyDescent="0.2">
      <c r="B139" s="33"/>
      <c r="C139" s="27" t="s">
        <v>21</v>
      </c>
      <c r="F139" s="25" t="str">
        <f>E15</f>
        <v xml:space="preserve"> </v>
      </c>
      <c r="I139" s="27" t="s">
        <v>27</v>
      </c>
      <c r="J139" s="30" t="str">
        <f>E21</f>
        <v>expo AIR s.r.o. Ing. arch. Milan Rožník</v>
      </c>
      <c r="L139" s="33"/>
    </row>
    <row r="140" spans="2:63" s="1" customFormat="1" ht="15.2" customHeight="1" x14ac:dyDescent="0.2">
      <c r="B140" s="33"/>
      <c r="C140" s="27" t="s">
        <v>25</v>
      </c>
      <c r="F140" s="25" t="str">
        <f>IF(E18="","",E18)</f>
        <v>Vyplň údaj</v>
      </c>
      <c r="I140" s="27" t="s">
        <v>31</v>
      </c>
      <c r="J140" s="30" t="str">
        <f>E24</f>
        <v>Lacková</v>
      </c>
      <c r="L140" s="33"/>
    </row>
    <row r="141" spans="2:63" s="1" customFormat="1" ht="10.35" customHeight="1" x14ac:dyDescent="0.2">
      <c r="B141" s="33"/>
      <c r="L141" s="33"/>
    </row>
    <row r="142" spans="2:63" s="10" customFormat="1" ht="29.25" customHeight="1" x14ac:dyDescent="0.2">
      <c r="B142" s="128"/>
      <c r="C142" s="129" t="s">
        <v>154</v>
      </c>
      <c r="D142" s="130" t="s">
        <v>61</v>
      </c>
      <c r="E142" s="130" t="s">
        <v>57</v>
      </c>
      <c r="F142" s="130" t="s">
        <v>58</v>
      </c>
      <c r="G142" s="130" t="s">
        <v>155</v>
      </c>
      <c r="H142" s="130" t="s">
        <v>156</v>
      </c>
      <c r="I142" s="130" t="s">
        <v>157</v>
      </c>
      <c r="J142" s="131" t="s">
        <v>123</v>
      </c>
      <c r="K142" s="132" t="s">
        <v>158</v>
      </c>
      <c r="L142" s="128"/>
      <c r="M142" s="63" t="s">
        <v>1</v>
      </c>
      <c r="N142" s="64" t="s">
        <v>40</v>
      </c>
      <c r="O142" s="64" t="s">
        <v>159</v>
      </c>
      <c r="P142" s="64" t="s">
        <v>160</v>
      </c>
      <c r="Q142" s="64" t="s">
        <v>161</v>
      </c>
      <c r="R142" s="64" t="s">
        <v>162</v>
      </c>
      <c r="S142" s="64" t="s">
        <v>163</v>
      </c>
      <c r="T142" s="65" t="s">
        <v>164</v>
      </c>
    </row>
    <row r="143" spans="2:63" s="1" customFormat="1" ht="22.9" customHeight="1" x14ac:dyDescent="0.25">
      <c r="B143" s="33"/>
      <c r="C143" s="68" t="s">
        <v>124</v>
      </c>
      <c r="J143" s="133">
        <f>BK143</f>
        <v>0</v>
      </c>
      <c r="L143" s="33"/>
      <c r="M143" s="66"/>
      <c r="N143" s="57"/>
      <c r="O143" s="57"/>
      <c r="P143" s="134">
        <f>P144+P780+P1461+P1464</f>
        <v>0</v>
      </c>
      <c r="Q143" s="57"/>
      <c r="R143" s="134">
        <f>R144+R780+R1461+R1464</f>
        <v>0</v>
      </c>
      <c r="S143" s="57"/>
      <c r="T143" s="135">
        <f>T144+T780+T1461+T1464</f>
        <v>0</v>
      </c>
      <c r="AT143" s="17" t="s">
        <v>75</v>
      </c>
      <c r="AU143" s="17" t="s">
        <v>125</v>
      </c>
      <c r="BK143" s="136">
        <f>BK144+BK780+BK1461+BK1464</f>
        <v>0</v>
      </c>
    </row>
    <row r="144" spans="2:63" s="11" customFormat="1" ht="25.9" customHeight="1" x14ac:dyDescent="0.2">
      <c r="B144" s="137"/>
      <c r="D144" s="138" t="s">
        <v>75</v>
      </c>
      <c r="E144" s="139" t="s">
        <v>165</v>
      </c>
      <c r="F144" s="139" t="s">
        <v>166</v>
      </c>
      <c r="I144" s="140"/>
      <c r="J144" s="141">
        <f>BK144</f>
        <v>0</v>
      </c>
      <c r="L144" s="137"/>
      <c r="M144" s="142"/>
      <c r="P144" s="143">
        <f>P145+P174+P199+P296+P331+P381+P557+P778</f>
        <v>0</v>
      </c>
      <c r="R144" s="143">
        <f>R145+R174+R199+R296+R331+R381+R557+R778</f>
        <v>0</v>
      </c>
      <c r="T144" s="144">
        <f>T145+T174+T199+T296+T331+T381+T557+T778</f>
        <v>0</v>
      </c>
      <c r="AR144" s="138" t="s">
        <v>81</v>
      </c>
      <c r="AT144" s="145" t="s">
        <v>75</v>
      </c>
      <c r="AU144" s="145" t="s">
        <v>76</v>
      </c>
      <c r="AY144" s="138" t="s">
        <v>167</v>
      </c>
      <c r="BK144" s="146">
        <f>BK145+BK174+BK199+BK296+BK331+BK381+BK557+BK778</f>
        <v>0</v>
      </c>
    </row>
    <row r="145" spans="2:65" s="11" customFormat="1" ht="22.9" customHeight="1" x14ac:dyDescent="0.2">
      <c r="B145" s="137"/>
      <c r="D145" s="138" t="s">
        <v>75</v>
      </c>
      <c r="E145" s="147" t="s">
        <v>81</v>
      </c>
      <c r="F145" s="147" t="s">
        <v>168</v>
      </c>
      <c r="I145" s="140"/>
      <c r="J145" s="148">
        <f>BK145</f>
        <v>0</v>
      </c>
      <c r="L145" s="137"/>
      <c r="M145" s="142"/>
      <c r="P145" s="143">
        <f>SUM(P146:P173)</f>
        <v>0</v>
      </c>
      <c r="R145" s="143">
        <f>SUM(R146:R173)</f>
        <v>0</v>
      </c>
      <c r="T145" s="144">
        <f>SUM(T146:T173)</f>
        <v>0</v>
      </c>
      <c r="AR145" s="138" t="s">
        <v>81</v>
      </c>
      <c r="AT145" s="145" t="s">
        <v>75</v>
      </c>
      <c r="AU145" s="145" t="s">
        <v>81</v>
      </c>
      <c r="AY145" s="138" t="s">
        <v>167</v>
      </c>
      <c r="BK145" s="146">
        <f>SUM(BK146:BK173)</f>
        <v>0</v>
      </c>
    </row>
    <row r="146" spans="2:65" s="1" customFormat="1" ht="33" customHeight="1" x14ac:dyDescent="0.2">
      <c r="B146" s="149"/>
      <c r="C146" s="150" t="s">
        <v>81</v>
      </c>
      <c r="D146" s="150" t="s">
        <v>169</v>
      </c>
      <c r="E146" s="151" t="s">
        <v>170</v>
      </c>
      <c r="F146" s="152" t="s">
        <v>171</v>
      </c>
      <c r="G146" s="153" t="s">
        <v>172</v>
      </c>
      <c r="H146" s="154">
        <v>12.541</v>
      </c>
      <c r="I146" s="155"/>
      <c r="J146" s="154">
        <f>ROUND(I146*H146,3)</f>
        <v>0</v>
      </c>
      <c r="K146" s="156"/>
      <c r="L146" s="33"/>
      <c r="M146" s="157" t="s">
        <v>1</v>
      </c>
      <c r="N146" s="158" t="s">
        <v>42</v>
      </c>
      <c r="P146" s="159">
        <f>O146*H146</f>
        <v>0</v>
      </c>
      <c r="Q146" s="159">
        <v>0</v>
      </c>
      <c r="R146" s="159">
        <f>Q146*H146</f>
        <v>0</v>
      </c>
      <c r="S146" s="159">
        <v>0</v>
      </c>
      <c r="T146" s="160">
        <f>S146*H146</f>
        <v>0</v>
      </c>
      <c r="AR146" s="161" t="s">
        <v>91</v>
      </c>
      <c r="AT146" s="161" t="s">
        <v>169</v>
      </c>
      <c r="AU146" s="161" t="s">
        <v>85</v>
      </c>
      <c r="AY146" s="17" t="s">
        <v>167</v>
      </c>
      <c r="BE146" s="96">
        <f>IF(N146="základná",J146,0)</f>
        <v>0</v>
      </c>
      <c r="BF146" s="96">
        <f>IF(N146="znížená",J146,0)</f>
        <v>0</v>
      </c>
      <c r="BG146" s="96">
        <f>IF(N146="zákl. prenesená",J146,0)</f>
        <v>0</v>
      </c>
      <c r="BH146" s="96">
        <f>IF(N146="zníž. prenesená",J146,0)</f>
        <v>0</v>
      </c>
      <c r="BI146" s="96">
        <f>IF(N146="nulová",J146,0)</f>
        <v>0</v>
      </c>
      <c r="BJ146" s="17" t="s">
        <v>85</v>
      </c>
      <c r="BK146" s="162">
        <f>ROUND(I146*H146,3)</f>
        <v>0</v>
      </c>
      <c r="BL146" s="17" t="s">
        <v>91</v>
      </c>
      <c r="BM146" s="161" t="s">
        <v>85</v>
      </c>
    </row>
    <row r="147" spans="2:65" s="12" customFormat="1" x14ac:dyDescent="0.2">
      <c r="B147" s="163"/>
      <c r="D147" s="164" t="s">
        <v>173</v>
      </c>
      <c r="E147" s="165" t="s">
        <v>1</v>
      </c>
      <c r="F147" s="166" t="s">
        <v>174</v>
      </c>
      <c r="H147" s="167">
        <v>6.3959999999999999</v>
      </c>
      <c r="I147" s="168"/>
      <c r="L147" s="163"/>
      <c r="M147" s="169"/>
      <c r="T147" s="170"/>
      <c r="AT147" s="165" t="s">
        <v>173</v>
      </c>
      <c r="AU147" s="165" t="s">
        <v>85</v>
      </c>
      <c r="AV147" s="12" t="s">
        <v>85</v>
      </c>
      <c r="AW147" s="12" t="s">
        <v>29</v>
      </c>
      <c r="AX147" s="12" t="s">
        <v>76</v>
      </c>
      <c r="AY147" s="165" t="s">
        <v>167</v>
      </c>
    </row>
    <row r="148" spans="2:65" s="12" customFormat="1" ht="22.5" x14ac:dyDescent="0.2">
      <c r="B148" s="163"/>
      <c r="D148" s="164" t="s">
        <v>173</v>
      </c>
      <c r="E148" s="165" t="s">
        <v>1</v>
      </c>
      <c r="F148" s="166" t="s">
        <v>175</v>
      </c>
      <c r="H148" s="167">
        <v>4.0090000000000003</v>
      </c>
      <c r="I148" s="168"/>
      <c r="L148" s="163"/>
      <c r="M148" s="169"/>
      <c r="T148" s="170"/>
      <c r="AT148" s="165" t="s">
        <v>173</v>
      </c>
      <c r="AU148" s="165" t="s">
        <v>85</v>
      </c>
      <c r="AV148" s="12" t="s">
        <v>85</v>
      </c>
      <c r="AW148" s="12" t="s">
        <v>29</v>
      </c>
      <c r="AX148" s="12" t="s">
        <v>76</v>
      </c>
      <c r="AY148" s="165" t="s">
        <v>167</v>
      </c>
    </row>
    <row r="149" spans="2:65" s="12" customFormat="1" x14ac:dyDescent="0.2">
      <c r="B149" s="163"/>
      <c r="D149" s="164" t="s">
        <v>173</v>
      </c>
      <c r="E149" s="165" t="s">
        <v>1</v>
      </c>
      <c r="F149" s="166" t="s">
        <v>176</v>
      </c>
      <c r="H149" s="167">
        <v>2.1360000000000001</v>
      </c>
      <c r="I149" s="168"/>
      <c r="L149" s="163"/>
      <c r="M149" s="169"/>
      <c r="T149" s="170"/>
      <c r="AT149" s="165" t="s">
        <v>173</v>
      </c>
      <c r="AU149" s="165" t="s">
        <v>85</v>
      </c>
      <c r="AV149" s="12" t="s">
        <v>85</v>
      </c>
      <c r="AW149" s="12" t="s">
        <v>29</v>
      </c>
      <c r="AX149" s="12" t="s">
        <v>76</v>
      </c>
      <c r="AY149" s="165" t="s">
        <v>167</v>
      </c>
    </row>
    <row r="150" spans="2:65" s="13" customFormat="1" x14ac:dyDescent="0.2">
      <c r="B150" s="171"/>
      <c r="D150" s="164" t="s">
        <v>173</v>
      </c>
      <c r="E150" s="172" t="s">
        <v>1</v>
      </c>
      <c r="F150" s="173" t="s">
        <v>177</v>
      </c>
      <c r="H150" s="174">
        <v>12.541</v>
      </c>
      <c r="I150" s="175"/>
      <c r="L150" s="171"/>
      <c r="M150" s="176"/>
      <c r="T150" s="177"/>
      <c r="AT150" s="172" t="s">
        <v>173</v>
      </c>
      <c r="AU150" s="172" t="s">
        <v>85</v>
      </c>
      <c r="AV150" s="13" t="s">
        <v>91</v>
      </c>
      <c r="AW150" s="13" t="s">
        <v>29</v>
      </c>
      <c r="AX150" s="13" t="s">
        <v>81</v>
      </c>
      <c r="AY150" s="172" t="s">
        <v>167</v>
      </c>
    </row>
    <row r="151" spans="2:65" s="1" customFormat="1" ht="24.2" customHeight="1" x14ac:dyDescent="0.2">
      <c r="B151" s="149"/>
      <c r="C151" s="150" t="s">
        <v>85</v>
      </c>
      <c r="D151" s="150" t="s">
        <v>169</v>
      </c>
      <c r="E151" s="151" t="s">
        <v>178</v>
      </c>
      <c r="F151" s="152" t="s">
        <v>179</v>
      </c>
      <c r="G151" s="153" t="s">
        <v>172</v>
      </c>
      <c r="H151" s="154">
        <v>2.0880000000000001</v>
      </c>
      <c r="I151" s="155"/>
      <c r="J151" s="154">
        <f>ROUND(I151*H151,3)</f>
        <v>0</v>
      </c>
      <c r="K151" s="156"/>
      <c r="L151" s="33"/>
      <c r="M151" s="157" t="s">
        <v>1</v>
      </c>
      <c r="N151" s="158" t="s">
        <v>42</v>
      </c>
      <c r="P151" s="159">
        <f>O151*H151</f>
        <v>0</v>
      </c>
      <c r="Q151" s="159">
        <v>0</v>
      </c>
      <c r="R151" s="159">
        <f>Q151*H151</f>
        <v>0</v>
      </c>
      <c r="S151" s="159">
        <v>0</v>
      </c>
      <c r="T151" s="160">
        <f>S151*H151</f>
        <v>0</v>
      </c>
      <c r="AR151" s="161" t="s">
        <v>91</v>
      </c>
      <c r="AT151" s="161" t="s">
        <v>169</v>
      </c>
      <c r="AU151" s="161" t="s">
        <v>85</v>
      </c>
      <c r="AY151" s="17" t="s">
        <v>167</v>
      </c>
      <c r="BE151" s="96">
        <f>IF(N151="základná",J151,0)</f>
        <v>0</v>
      </c>
      <c r="BF151" s="96">
        <f>IF(N151="znížená",J151,0)</f>
        <v>0</v>
      </c>
      <c r="BG151" s="96">
        <f>IF(N151="zákl. prenesená",J151,0)</f>
        <v>0</v>
      </c>
      <c r="BH151" s="96">
        <f>IF(N151="zníž. prenesená",J151,0)</f>
        <v>0</v>
      </c>
      <c r="BI151" s="96">
        <f>IF(N151="nulová",J151,0)</f>
        <v>0</v>
      </c>
      <c r="BJ151" s="17" t="s">
        <v>85</v>
      </c>
      <c r="BK151" s="162">
        <f>ROUND(I151*H151,3)</f>
        <v>0</v>
      </c>
      <c r="BL151" s="17" t="s">
        <v>91</v>
      </c>
      <c r="BM151" s="161" t="s">
        <v>91</v>
      </c>
    </row>
    <row r="152" spans="2:65" s="14" customFormat="1" x14ac:dyDescent="0.2">
      <c r="B152" s="178"/>
      <c r="D152" s="164" t="s">
        <v>173</v>
      </c>
      <c r="E152" s="179" t="s">
        <v>1</v>
      </c>
      <c r="F152" s="180" t="s">
        <v>180</v>
      </c>
      <c r="H152" s="179" t="s">
        <v>1</v>
      </c>
      <c r="I152" s="181"/>
      <c r="L152" s="178"/>
      <c r="M152" s="182"/>
      <c r="T152" s="183"/>
      <c r="AT152" s="179" t="s">
        <v>173</v>
      </c>
      <c r="AU152" s="179" t="s">
        <v>85</v>
      </c>
      <c r="AV152" s="14" t="s">
        <v>81</v>
      </c>
      <c r="AW152" s="14" t="s">
        <v>29</v>
      </c>
      <c r="AX152" s="14" t="s">
        <v>76</v>
      </c>
      <c r="AY152" s="179" t="s">
        <v>167</v>
      </c>
    </row>
    <row r="153" spans="2:65" s="12" customFormat="1" ht="22.5" x14ac:dyDescent="0.2">
      <c r="B153" s="163"/>
      <c r="D153" s="164" t="s">
        <v>173</v>
      </c>
      <c r="E153" s="165" t="s">
        <v>1</v>
      </c>
      <c r="F153" s="166" t="s">
        <v>175</v>
      </c>
      <c r="H153" s="167">
        <v>4.0090000000000003</v>
      </c>
      <c r="I153" s="168"/>
      <c r="L153" s="163"/>
      <c r="M153" s="169"/>
      <c r="T153" s="170"/>
      <c r="AT153" s="165" t="s">
        <v>173</v>
      </c>
      <c r="AU153" s="165" t="s">
        <v>85</v>
      </c>
      <c r="AV153" s="12" t="s">
        <v>85</v>
      </c>
      <c r="AW153" s="12" t="s">
        <v>29</v>
      </c>
      <c r="AX153" s="12" t="s">
        <v>76</v>
      </c>
      <c r="AY153" s="165" t="s">
        <v>167</v>
      </c>
    </row>
    <row r="154" spans="2:65" s="12" customFormat="1" x14ac:dyDescent="0.2">
      <c r="B154" s="163"/>
      <c r="D154" s="164" t="s">
        <v>173</v>
      </c>
      <c r="E154" s="165" t="s">
        <v>1</v>
      </c>
      <c r="F154" s="166" t="s">
        <v>181</v>
      </c>
      <c r="H154" s="167">
        <v>-1.921</v>
      </c>
      <c r="I154" s="168"/>
      <c r="L154" s="163"/>
      <c r="M154" s="169"/>
      <c r="T154" s="170"/>
      <c r="AT154" s="165" t="s">
        <v>173</v>
      </c>
      <c r="AU154" s="165" t="s">
        <v>85</v>
      </c>
      <c r="AV154" s="12" t="s">
        <v>85</v>
      </c>
      <c r="AW154" s="12" t="s">
        <v>29</v>
      </c>
      <c r="AX154" s="12" t="s">
        <v>76</v>
      </c>
      <c r="AY154" s="165" t="s">
        <v>167</v>
      </c>
    </row>
    <row r="155" spans="2:65" s="13" customFormat="1" x14ac:dyDescent="0.2">
      <c r="B155" s="171"/>
      <c r="D155" s="164" t="s">
        <v>173</v>
      </c>
      <c r="E155" s="172" t="s">
        <v>1</v>
      </c>
      <c r="F155" s="173" t="s">
        <v>177</v>
      </c>
      <c r="H155" s="174">
        <v>2.0880000000000001</v>
      </c>
      <c r="I155" s="175"/>
      <c r="L155" s="171"/>
      <c r="M155" s="176"/>
      <c r="T155" s="177"/>
      <c r="AT155" s="172" t="s">
        <v>173</v>
      </c>
      <c r="AU155" s="172" t="s">
        <v>85</v>
      </c>
      <c r="AV155" s="13" t="s">
        <v>91</v>
      </c>
      <c r="AW155" s="13" t="s">
        <v>29</v>
      </c>
      <c r="AX155" s="13" t="s">
        <v>81</v>
      </c>
      <c r="AY155" s="172" t="s">
        <v>167</v>
      </c>
    </row>
    <row r="156" spans="2:65" s="1" customFormat="1" ht="16.5" customHeight="1" x14ac:dyDescent="0.2">
      <c r="B156" s="149"/>
      <c r="C156" s="150" t="s">
        <v>88</v>
      </c>
      <c r="D156" s="150" t="s">
        <v>169</v>
      </c>
      <c r="E156" s="151" t="s">
        <v>182</v>
      </c>
      <c r="F156" s="152" t="s">
        <v>183</v>
      </c>
      <c r="G156" s="153" t="s">
        <v>172</v>
      </c>
      <c r="H156" s="154">
        <v>10.452999999999999</v>
      </c>
      <c r="I156" s="155"/>
      <c r="J156" s="154">
        <f>ROUND(I156*H156,3)</f>
        <v>0</v>
      </c>
      <c r="K156" s="156"/>
      <c r="L156" s="33"/>
      <c r="M156" s="157" t="s">
        <v>1</v>
      </c>
      <c r="N156" s="158" t="s">
        <v>42</v>
      </c>
      <c r="P156" s="159">
        <f>O156*H156</f>
        <v>0</v>
      </c>
      <c r="Q156" s="159">
        <v>0</v>
      </c>
      <c r="R156" s="159">
        <f>Q156*H156</f>
        <v>0</v>
      </c>
      <c r="S156" s="159">
        <v>0</v>
      </c>
      <c r="T156" s="160">
        <f>S156*H156</f>
        <v>0</v>
      </c>
      <c r="AR156" s="161" t="s">
        <v>91</v>
      </c>
      <c r="AT156" s="161" t="s">
        <v>169</v>
      </c>
      <c r="AU156" s="161" t="s">
        <v>85</v>
      </c>
      <c r="AY156" s="17" t="s">
        <v>167</v>
      </c>
      <c r="BE156" s="96">
        <f>IF(N156="základná",J156,0)</f>
        <v>0</v>
      </c>
      <c r="BF156" s="96">
        <f>IF(N156="znížená",J156,0)</f>
        <v>0</v>
      </c>
      <c r="BG156" s="96">
        <f>IF(N156="zákl. prenesená",J156,0)</f>
        <v>0</v>
      </c>
      <c r="BH156" s="96">
        <f>IF(N156="zníž. prenesená",J156,0)</f>
        <v>0</v>
      </c>
      <c r="BI156" s="96">
        <f>IF(N156="nulová",J156,0)</f>
        <v>0</v>
      </c>
      <c r="BJ156" s="17" t="s">
        <v>85</v>
      </c>
      <c r="BK156" s="162">
        <f>ROUND(I156*H156,3)</f>
        <v>0</v>
      </c>
      <c r="BL156" s="17" t="s">
        <v>91</v>
      </c>
      <c r="BM156" s="161" t="s">
        <v>97</v>
      </c>
    </row>
    <row r="157" spans="2:65" s="12" customFormat="1" x14ac:dyDescent="0.2">
      <c r="B157" s="163"/>
      <c r="D157" s="164" t="s">
        <v>173</v>
      </c>
      <c r="E157" s="165" t="s">
        <v>1</v>
      </c>
      <c r="F157" s="166" t="s">
        <v>184</v>
      </c>
      <c r="H157" s="167">
        <v>12.541</v>
      </c>
      <c r="I157" s="168"/>
      <c r="L157" s="163"/>
      <c r="M157" s="169"/>
      <c r="T157" s="170"/>
      <c r="AT157" s="165" t="s">
        <v>173</v>
      </c>
      <c r="AU157" s="165" t="s">
        <v>85</v>
      </c>
      <c r="AV157" s="12" t="s">
        <v>85</v>
      </c>
      <c r="AW157" s="12" t="s">
        <v>29</v>
      </c>
      <c r="AX157" s="12" t="s">
        <v>76</v>
      </c>
      <c r="AY157" s="165" t="s">
        <v>167</v>
      </c>
    </row>
    <row r="158" spans="2:65" s="12" customFormat="1" x14ac:dyDescent="0.2">
      <c r="B158" s="163"/>
      <c r="D158" s="164" t="s">
        <v>173</v>
      </c>
      <c r="E158" s="165" t="s">
        <v>1</v>
      </c>
      <c r="F158" s="166" t="s">
        <v>185</v>
      </c>
      <c r="H158" s="167">
        <v>-2.0880000000000001</v>
      </c>
      <c r="I158" s="168"/>
      <c r="L158" s="163"/>
      <c r="M158" s="169"/>
      <c r="T158" s="170"/>
      <c r="AT158" s="165" t="s">
        <v>173</v>
      </c>
      <c r="AU158" s="165" t="s">
        <v>85</v>
      </c>
      <c r="AV158" s="12" t="s">
        <v>85</v>
      </c>
      <c r="AW158" s="12" t="s">
        <v>29</v>
      </c>
      <c r="AX158" s="12" t="s">
        <v>76</v>
      </c>
      <c r="AY158" s="165" t="s">
        <v>167</v>
      </c>
    </row>
    <row r="159" spans="2:65" s="14" customFormat="1" x14ac:dyDescent="0.2">
      <c r="B159" s="178"/>
      <c r="D159" s="164" t="s">
        <v>173</v>
      </c>
      <c r="E159" s="179" t="s">
        <v>1</v>
      </c>
      <c r="F159" s="180" t="s">
        <v>186</v>
      </c>
      <c r="H159" s="179" t="s">
        <v>1</v>
      </c>
      <c r="I159" s="181"/>
      <c r="L159" s="178"/>
      <c r="M159" s="182"/>
      <c r="T159" s="183"/>
      <c r="AT159" s="179" t="s">
        <v>173</v>
      </c>
      <c r="AU159" s="179" t="s">
        <v>85</v>
      </c>
      <c r="AV159" s="14" t="s">
        <v>81</v>
      </c>
      <c r="AW159" s="14" t="s">
        <v>29</v>
      </c>
      <c r="AX159" s="14" t="s">
        <v>76</v>
      </c>
      <c r="AY159" s="179" t="s">
        <v>167</v>
      </c>
    </row>
    <row r="160" spans="2:65" s="13" customFormat="1" x14ac:dyDescent="0.2">
      <c r="B160" s="171"/>
      <c r="D160" s="164" t="s">
        <v>173</v>
      </c>
      <c r="E160" s="172" t="s">
        <v>1</v>
      </c>
      <c r="F160" s="173" t="s">
        <v>177</v>
      </c>
      <c r="H160" s="174">
        <v>10.452999999999999</v>
      </c>
      <c r="I160" s="175"/>
      <c r="L160" s="171"/>
      <c r="M160" s="176"/>
      <c r="T160" s="177"/>
      <c r="AT160" s="172" t="s">
        <v>173</v>
      </c>
      <c r="AU160" s="172" t="s">
        <v>85</v>
      </c>
      <c r="AV160" s="13" t="s">
        <v>91</v>
      </c>
      <c r="AW160" s="13" t="s">
        <v>29</v>
      </c>
      <c r="AX160" s="13" t="s">
        <v>81</v>
      </c>
      <c r="AY160" s="172" t="s">
        <v>167</v>
      </c>
    </row>
    <row r="161" spans="2:65" s="1" customFormat="1" ht="24.2" customHeight="1" x14ac:dyDescent="0.2">
      <c r="B161" s="149"/>
      <c r="C161" s="150" t="s">
        <v>91</v>
      </c>
      <c r="D161" s="150" t="s">
        <v>169</v>
      </c>
      <c r="E161" s="151" t="s">
        <v>187</v>
      </c>
      <c r="F161" s="152" t="s">
        <v>188</v>
      </c>
      <c r="G161" s="153" t="s">
        <v>172</v>
      </c>
      <c r="H161" s="154">
        <v>10.452999999999999</v>
      </c>
      <c r="I161" s="155"/>
      <c r="J161" s="154">
        <f>ROUND(I161*H161,3)</f>
        <v>0</v>
      </c>
      <c r="K161" s="156"/>
      <c r="L161" s="33"/>
      <c r="M161" s="157" t="s">
        <v>1</v>
      </c>
      <c r="N161" s="158" t="s">
        <v>42</v>
      </c>
      <c r="P161" s="159">
        <f>O161*H161</f>
        <v>0</v>
      </c>
      <c r="Q161" s="159">
        <v>0</v>
      </c>
      <c r="R161" s="159">
        <f>Q161*H161</f>
        <v>0</v>
      </c>
      <c r="S161" s="159">
        <v>0</v>
      </c>
      <c r="T161" s="160">
        <f>S161*H161</f>
        <v>0</v>
      </c>
      <c r="AR161" s="161" t="s">
        <v>91</v>
      </c>
      <c r="AT161" s="161" t="s">
        <v>169</v>
      </c>
      <c r="AU161" s="161" t="s">
        <v>85</v>
      </c>
      <c r="AY161" s="17" t="s">
        <v>167</v>
      </c>
      <c r="BE161" s="96">
        <f>IF(N161="základná",J161,0)</f>
        <v>0</v>
      </c>
      <c r="BF161" s="96">
        <f>IF(N161="znížená",J161,0)</f>
        <v>0</v>
      </c>
      <c r="BG161" s="96">
        <f>IF(N161="zákl. prenesená",J161,0)</f>
        <v>0</v>
      </c>
      <c r="BH161" s="96">
        <f>IF(N161="zníž. prenesená",J161,0)</f>
        <v>0</v>
      </c>
      <c r="BI161" s="96">
        <f>IF(N161="nulová",J161,0)</f>
        <v>0</v>
      </c>
      <c r="BJ161" s="17" t="s">
        <v>85</v>
      </c>
      <c r="BK161" s="162">
        <f>ROUND(I161*H161,3)</f>
        <v>0</v>
      </c>
      <c r="BL161" s="17" t="s">
        <v>91</v>
      </c>
      <c r="BM161" s="161" t="s">
        <v>103</v>
      </c>
    </row>
    <row r="162" spans="2:65" s="12" customFormat="1" x14ac:dyDescent="0.2">
      <c r="B162" s="163"/>
      <c r="D162" s="164" t="s">
        <v>173</v>
      </c>
      <c r="E162" s="165" t="s">
        <v>1</v>
      </c>
      <c r="F162" s="166" t="s">
        <v>184</v>
      </c>
      <c r="H162" s="167">
        <v>12.541</v>
      </c>
      <c r="I162" s="168"/>
      <c r="L162" s="163"/>
      <c r="M162" s="169"/>
      <c r="T162" s="170"/>
      <c r="AT162" s="165" t="s">
        <v>173</v>
      </c>
      <c r="AU162" s="165" t="s">
        <v>85</v>
      </c>
      <c r="AV162" s="12" t="s">
        <v>85</v>
      </c>
      <c r="AW162" s="12" t="s">
        <v>29</v>
      </c>
      <c r="AX162" s="12" t="s">
        <v>76</v>
      </c>
      <c r="AY162" s="165" t="s">
        <v>167</v>
      </c>
    </row>
    <row r="163" spans="2:65" s="12" customFormat="1" x14ac:dyDescent="0.2">
      <c r="B163" s="163"/>
      <c r="D163" s="164" t="s">
        <v>173</v>
      </c>
      <c r="E163" s="165" t="s">
        <v>1</v>
      </c>
      <c r="F163" s="166" t="s">
        <v>185</v>
      </c>
      <c r="H163" s="167">
        <v>-2.0880000000000001</v>
      </c>
      <c r="I163" s="168"/>
      <c r="L163" s="163"/>
      <c r="M163" s="169"/>
      <c r="T163" s="170"/>
      <c r="AT163" s="165" t="s">
        <v>173</v>
      </c>
      <c r="AU163" s="165" t="s">
        <v>85</v>
      </c>
      <c r="AV163" s="12" t="s">
        <v>85</v>
      </c>
      <c r="AW163" s="12" t="s">
        <v>29</v>
      </c>
      <c r="AX163" s="12" t="s">
        <v>76</v>
      </c>
      <c r="AY163" s="165" t="s">
        <v>167</v>
      </c>
    </row>
    <row r="164" spans="2:65" s="14" customFormat="1" x14ac:dyDescent="0.2">
      <c r="B164" s="178"/>
      <c r="D164" s="164" t="s">
        <v>173</v>
      </c>
      <c r="E164" s="179" t="s">
        <v>1</v>
      </c>
      <c r="F164" s="180" t="s">
        <v>186</v>
      </c>
      <c r="H164" s="179" t="s">
        <v>1</v>
      </c>
      <c r="I164" s="181"/>
      <c r="L164" s="178"/>
      <c r="M164" s="182"/>
      <c r="T164" s="183"/>
      <c r="AT164" s="179" t="s">
        <v>173</v>
      </c>
      <c r="AU164" s="179" t="s">
        <v>85</v>
      </c>
      <c r="AV164" s="14" t="s">
        <v>81</v>
      </c>
      <c r="AW164" s="14" t="s">
        <v>29</v>
      </c>
      <c r="AX164" s="14" t="s">
        <v>76</v>
      </c>
      <c r="AY164" s="179" t="s">
        <v>167</v>
      </c>
    </row>
    <row r="165" spans="2:65" s="13" customFormat="1" x14ac:dyDescent="0.2">
      <c r="B165" s="171"/>
      <c r="D165" s="164" t="s">
        <v>173</v>
      </c>
      <c r="E165" s="172" t="s">
        <v>1</v>
      </c>
      <c r="F165" s="173" t="s">
        <v>177</v>
      </c>
      <c r="H165" s="174">
        <v>10.452999999999999</v>
      </c>
      <c r="I165" s="175"/>
      <c r="L165" s="171"/>
      <c r="M165" s="176"/>
      <c r="T165" s="177"/>
      <c r="AT165" s="172" t="s">
        <v>173</v>
      </c>
      <c r="AU165" s="172" t="s">
        <v>85</v>
      </c>
      <c r="AV165" s="13" t="s">
        <v>91</v>
      </c>
      <c r="AW165" s="13" t="s">
        <v>29</v>
      </c>
      <c r="AX165" s="13" t="s">
        <v>81</v>
      </c>
      <c r="AY165" s="172" t="s">
        <v>167</v>
      </c>
    </row>
    <row r="166" spans="2:65" s="1" customFormat="1" ht="33" customHeight="1" x14ac:dyDescent="0.2">
      <c r="B166" s="149"/>
      <c r="C166" s="150" t="s">
        <v>94</v>
      </c>
      <c r="D166" s="150" t="s">
        <v>169</v>
      </c>
      <c r="E166" s="151" t="s">
        <v>189</v>
      </c>
      <c r="F166" s="152" t="s">
        <v>190</v>
      </c>
      <c r="G166" s="153" t="s">
        <v>172</v>
      </c>
      <c r="H166" s="154">
        <v>10.452999999999999</v>
      </c>
      <c r="I166" s="155"/>
      <c r="J166" s="154">
        <f>ROUND(I166*H166,3)</f>
        <v>0</v>
      </c>
      <c r="K166" s="156"/>
      <c r="L166" s="33"/>
      <c r="M166" s="157" t="s">
        <v>1</v>
      </c>
      <c r="N166" s="158" t="s">
        <v>42</v>
      </c>
      <c r="P166" s="159">
        <f>O166*H166</f>
        <v>0</v>
      </c>
      <c r="Q166" s="159">
        <v>0</v>
      </c>
      <c r="R166" s="159">
        <f>Q166*H166</f>
        <v>0</v>
      </c>
      <c r="S166" s="159">
        <v>0</v>
      </c>
      <c r="T166" s="160">
        <f>S166*H166</f>
        <v>0</v>
      </c>
      <c r="AR166" s="161" t="s">
        <v>91</v>
      </c>
      <c r="AT166" s="161" t="s">
        <v>169</v>
      </c>
      <c r="AU166" s="161" t="s">
        <v>85</v>
      </c>
      <c r="AY166" s="17" t="s">
        <v>167</v>
      </c>
      <c r="BE166" s="96">
        <f>IF(N166="základná",J166,0)</f>
        <v>0</v>
      </c>
      <c r="BF166" s="96">
        <f>IF(N166="znížená",J166,0)</f>
        <v>0</v>
      </c>
      <c r="BG166" s="96">
        <f>IF(N166="zákl. prenesená",J166,0)</f>
        <v>0</v>
      </c>
      <c r="BH166" s="96">
        <f>IF(N166="zníž. prenesená",J166,0)</f>
        <v>0</v>
      </c>
      <c r="BI166" s="96">
        <f>IF(N166="nulová",J166,0)</f>
        <v>0</v>
      </c>
      <c r="BJ166" s="17" t="s">
        <v>85</v>
      </c>
      <c r="BK166" s="162">
        <f>ROUND(I166*H166,3)</f>
        <v>0</v>
      </c>
      <c r="BL166" s="17" t="s">
        <v>91</v>
      </c>
      <c r="BM166" s="161" t="s">
        <v>191</v>
      </c>
    </row>
    <row r="167" spans="2:65" s="1" customFormat="1" ht="37.9" customHeight="1" x14ac:dyDescent="0.2">
      <c r="B167" s="149"/>
      <c r="C167" s="150" t="s">
        <v>97</v>
      </c>
      <c r="D167" s="150" t="s">
        <v>169</v>
      </c>
      <c r="E167" s="151" t="s">
        <v>192</v>
      </c>
      <c r="F167" s="152" t="s">
        <v>193</v>
      </c>
      <c r="G167" s="153" t="s">
        <v>172</v>
      </c>
      <c r="H167" s="154">
        <v>261.32499999999999</v>
      </c>
      <c r="I167" s="155"/>
      <c r="J167" s="154">
        <f>ROUND(I167*H167,3)</f>
        <v>0</v>
      </c>
      <c r="K167" s="156"/>
      <c r="L167" s="33"/>
      <c r="M167" s="157" t="s">
        <v>1</v>
      </c>
      <c r="N167" s="158" t="s">
        <v>42</v>
      </c>
      <c r="P167" s="159">
        <f>O167*H167</f>
        <v>0</v>
      </c>
      <c r="Q167" s="159">
        <v>0</v>
      </c>
      <c r="R167" s="159">
        <f>Q167*H167</f>
        <v>0</v>
      </c>
      <c r="S167" s="159">
        <v>0</v>
      </c>
      <c r="T167" s="160">
        <f>S167*H167</f>
        <v>0</v>
      </c>
      <c r="AR167" s="161" t="s">
        <v>91</v>
      </c>
      <c r="AT167" s="161" t="s">
        <v>169</v>
      </c>
      <c r="AU167" s="161" t="s">
        <v>85</v>
      </c>
      <c r="AY167" s="17" t="s">
        <v>167</v>
      </c>
      <c r="BE167" s="96">
        <f>IF(N167="základná",J167,0)</f>
        <v>0</v>
      </c>
      <c r="BF167" s="96">
        <f>IF(N167="znížená",J167,0)</f>
        <v>0</v>
      </c>
      <c r="BG167" s="96">
        <f>IF(N167="zákl. prenesená",J167,0)</f>
        <v>0</v>
      </c>
      <c r="BH167" s="96">
        <f>IF(N167="zníž. prenesená",J167,0)</f>
        <v>0</v>
      </c>
      <c r="BI167" s="96">
        <f>IF(N167="nulová",J167,0)</f>
        <v>0</v>
      </c>
      <c r="BJ167" s="17" t="s">
        <v>85</v>
      </c>
      <c r="BK167" s="162">
        <f>ROUND(I167*H167,3)</f>
        <v>0</v>
      </c>
      <c r="BL167" s="17" t="s">
        <v>91</v>
      </c>
      <c r="BM167" s="161" t="s">
        <v>194</v>
      </c>
    </row>
    <row r="168" spans="2:65" s="12" customFormat="1" x14ac:dyDescent="0.2">
      <c r="B168" s="163"/>
      <c r="D168" s="164" t="s">
        <v>173</v>
      </c>
      <c r="E168" s="165" t="s">
        <v>1</v>
      </c>
      <c r="F168" s="166" t="s">
        <v>195</v>
      </c>
      <c r="H168" s="167">
        <v>261.32499999999999</v>
      </c>
      <c r="I168" s="168"/>
      <c r="L168" s="163"/>
      <c r="M168" s="169"/>
      <c r="T168" s="170"/>
      <c r="AT168" s="165" t="s">
        <v>173</v>
      </c>
      <c r="AU168" s="165" t="s">
        <v>85</v>
      </c>
      <c r="AV168" s="12" t="s">
        <v>85</v>
      </c>
      <c r="AW168" s="12" t="s">
        <v>29</v>
      </c>
      <c r="AX168" s="12" t="s">
        <v>76</v>
      </c>
      <c r="AY168" s="165" t="s">
        <v>167</v>
      </c>
    </row>
    <row r="169" spans="2:65" s="13" customFormat="1" x14ac:dyDescent="0.2">
      <c r="B169" s="171"/>
      <c r="D169" s="164" t="s">
        <v>173</v>
      </c>
      <c r="E169" s="172" t="s">
        <v>1</v>
      </c>
      <c r="F169" s="173" t="s">
        <v>177</v>
      </c>
      <c r="H169" s="174">
        <v>261.32499999999999</v>
      </c>
      <c r="I169" s="175"/>
      <c r="L169" s="171"/>
      <c r="M169" s="176"/>
      <c r="T169" s="177"/>
      <c r="AT169" s="172" t="s">
        <v>173</v>
      </c>
      <c r="AU169" s="172" t="s">
        <v>85</v>
      </c>
      <c r="AV169" s="13" t="s">
        <v>91</v>
      </c>
      <c r="AW169" s="13" t="s">
        <v>29</v>
      </c>
      <c r="AX169" s="13" t="s">
        <v>81</v>
      </c>
      <c r="AY169" s="172" t="s">
        <v>167</v>
      </c>
    </row>
    <row r="170" spans="2:65" s="1" customFormat="1" ht="16.5" customHeight="1" x14ac:dyDescent="0.2">
      <c r="B170" s="149"/>
      <c r="C170" s="150" t="s">
        <v>100</v>
      </c>
      <c r="D170" s="150" t="s">
        <v>169</v>
      </c>
      <c r="E170" s="151" t="s">
        <v>196</v>
      </c>
      <c r="F170" s="152" t="s">
        <v>197</v>
      </c>
      <c r="G170" s="153" t="s">
        <v>172</v>
      </c>
      <c r="H170" s="154">
        <v>10.452999999999999</v>
      </c>
      <c r="I170" s="155"/>
      <c r="J170" s="154">
        <f>ROUND(I170*H170,3)</f>
        <v>0</v>
      </c>
      <c r="K170" s="156"/>
      <c r="L170" s="33"/>
      <c r="M170" s="157" t="s">
        <v>1</v>
      </c>
      <c r="N170" s="158" t="s">
        <v>42</v>
      </c>
      <c r="P170" s="159">
        <f>O170*H170</f>
        <v>0</v>
      </c>
      <c r="Q170" s="159">
        <v>0</v>
      </c>
      <c r="R170" s="159">
        <f>Q170*H170</f>
        <v>0</v>
      </c>
      <c r="S170" s="159">
        <v>0</v>
      </c>
      <c r="T170" s="160">
        <f>S170*H170</f>
        <v>0</v>
      </c>
      <c r="AR170" s="161" t="s">
        <v>91</v>
      </c>
      <c r="AT170" s="161" t="s">
        <v>169</v>
      </c>
      <c r="AU170" s="161" t="s">
        <v>85</v>
      </c>
      <c r="AY170" s="17" t="s">
        <v>167</v>
      </c>
      <c r="BE170" s="96">
        <f>IF(N170="základná",J170,0)</f>
        <v>0</v>
      </c>
      <c r="BF170" s="96">
        <f>IF(N170="znížená",J170,0)</f>
        <v>0</v>
      </c>
      <c r="BG170" s="96">
        <f>IF(N170="zákl. prenesená",J170,0)</f>
        <v>0</v>
      </c>
      <c r="BH170" s="96">
        <f>IF(N170="zníž. prenesená",J170,0)</f>
        <v>0</v>
      </c>
      <c r="BI170" s="96">
        <f>IF(N170="nulová",J170,0)</f>
        <v>0</v>
      </c>
      <c r="BJ170" s="17" t="s">
        <v>85</v>
      </c>
      <c r="BK170" s="162">
        <f>ROUND(I170*H170,3)</f>
        <v>0</v>
      </c>
      <c r="BL170" s="17" t="s">
        <v>91</v>
      </c>
      <c r="BM170" s="161" t="s">
        <v>198</v>
      </c>
    </row>
    <row r="171" spans="2:65" s="1" customFormat="1" ht="24.2" customHeight="1" x14ac:dyDescent="0.2">
      <c r="B171" s="149"/>
      <c r="C171" s="150" t="s">
        <v>103</v>
      </c>
      <c r="D171" s="150" t="s">
        <v>169</v>
      </c>
      <c r="E171" s="151" t="s">
        <v>199</v>
      </c>
      <c r="F171" s="152" t="s">
        <v>200</v>
      </c>
      <c r="G171" s="153" t="s">
        <v>201</v>
      </c>
      <c r="H171" s="154">
        <v>15.68</v>
      </c>
      <c r="I171" s="155"/>
      <c r="J171" s="154">
        <f>ROUND(I171*H171,3)</f>
        <v>0</v>
      </c>
      <c r="K171" s="156"/>
      <c r="L171" s="33"/>
      <c r="M171" s="157" t="s">
        <v>1</v>
      </c>
      <c r="N171" s="158" t="s">
        <v>42</v>
      </c>
      <c r="P171" s="159">
        <f>O171*H171</f>
        <v>0</v>
      </c>
      <c r="Q171" s="159">
        <v>0</v>
      </c>
      <c r="R171" s="159">
        <f>Q171*H171</f>
        <v>0</v>
      </c>
      <c r="S171" s="159">
        <v>0</v>
      </c>
      <c r="T171" s="160">
        <f>S171*H171</f>
        <v>0</v>
      </c>
      <c r="AR171" s="161" t="s">
        <v>91</v>
      </c>
      <c r="AT171" s="161" t="s">
        <v>169</v>
      </c>
      <c r="AU171" s="161" t="s">
        <v>85</v>
      </c>
      <c r="AY171" s="17" t="s">
        <v>167</v>
      </c>
      <c r="BE171" s="96">
        <f>IF(N171="základná",J171,0)</f>
        <v>0</v>
      </c>
      <c r="BF171" s="96">
        <f>IF(N171="znížená",J171,0)</f>
        <v>0</v>
      </c>
      <c r="BG171" s="96">
        <f>IF(N171="zákl. prenesená",J171,0)</f>
        <v>0</v>
      </c>
      <c r="BH171" s="96">
        <f>IF(N171="zníž. prenesená",J171,0)</f>
        <v>0</v>
      </c>
      <c r="BI171" s="96">
        <f>IF(N171="nulová",J171,0)</f>
        <v>0</v>
      </c>
      <c r="BJ171" s="17" t="s">
        <v>85</v>
      </c>
      <c r="BK171" s="162">
        <f>ROUND(I171*H171,3)</f>
        <v>0</v>
      </c>
      <c r="BL171" s="17" t="s">
        <v>91</v>
      </c>
      <c r="BM171" s="161" t="s">
        <v>202</v>
      </c>
    </row>
    <row r="172" spans="2:65" s="12" customFormat="1" x14ac:dyDescent="0.2">
      <c r="B172" s="163"/>
      <c r="D172" s="164" t="s">
        <v>173</v>
      </c>
      <c r="E172" s="165" t="s">
        <v>1</v>
      </c>
      <c r="F172" s="166" t="s">
        <v>203</v>
      </c>
      <c r="H172" s="167">
        <v>15.68</v>
      </c>
      <c r="I172" s="168"/>
      <c r="L172" s="163"/>
      <c r="M172" s="169"/>
      <c r="T172" s="170"/>
      <c r="AT172" s="165" t="s">
        <v>173</v>
      </c>
      <c r="AU172" s="165" t="s">
        <v>85</v>
      </c>
      <c r="AV172" s="12" t="s">
        <v>85</v>
      </c>
      <c r="AW172" s="12" t="s">
        <v>29</v>
      </c>
      <c r="AX172" s="12" t="s">
        <v>76</v>
      </c>
      <c r="AY172" s="165" t="s">
        <v>167</v>
      </c>
    </row>
    <row r="173" spans="2:65" s="13" customFormat="1" x14ac:dyDescent="0.2">
      <c r="B173" s="171"/>
      <c r="D173" s="164" t="s">
        <v>173</v>
      </c>
      <c r="E173" s="172" t="s">
        <v>1</v>
      </c>
      <c r="F173" s="173" t="s">
        <v>177</v>
      </c>
      <c r="H173" s="174">
        <v>15.68</v>
      </c>
      <c r="I173" s="175"/>
      <c r="L173" s="171"/>
      <c r="M173" s="176"/>
      <c r="T173" s="177"/>
      <c r="AT173" s="172" t="s">
        <v>173</v>
      </c>
      <c r="AU173" s="172" t="s">
        <v>85</v>
      </c>
      <c r="AV173" s="13" t="s">
        <v>91</v>
      </c>
      <c r="AW173" s="13" t="s">
        <v>29</v>
      </c>
      <c r="AX173" s="13" t="s">
        <v>81</v>
      </c>
      <c r="AY173" s="172" t="s">
        <v>167</v>
      </c>
    </row>
    <row r="174" spans="2:65" s="11" customFormat="1" ht="22.9" customHeight="1" x14ac:dyDescent="0.2">
      <c r="B174" s="137"/>
      <c r="D174" s="138" t="s">
        <v>75</v>
      </c>
      <c r="E174" s="147" t="s">
        <v>85</v>
      </c>
      <c r="F174" s="147" t="s">
        <v>204</v>
      </c>
      <c r="I174" s="140"/>
      <c r="J174" s="148">
        <f>BK174</f>
        <v>0</v>
      </c>
      <c r="L174" s="137"/>
      <c r="M174" s="142"/>
      <c r="P174" s="143">
        <f>SUM(P175:P198)</f>
        <v>0</v>
      </c>
      <c r="R174" s="143">
        <f>SUM(R175:R198)</f>
        <v>0</v>
      </c>
      <c r="T174" s="144">
        <f>SUM(T175:T198)</f>
        <v>0</v>
      </c>
      <c r="AR174" s="138" t="s">
        <v>81</v>
      </c>
      <c r="AT174" s="145" t="s">
        <v>75</v>
      </c>
      <c r="AU174" s="145" t="s">
        <v>81</v>
      </c>
      <c r="AY174" s="138" t="s">
        <v>167</v>
      </c>
      <c r="BK174" s="146">
        <f>SUM(BK175:BK198)</f>
        <v>0</v>
      </c>
    </row>
    <row r="175" spans="2:65" s="1" customFormat="1" ht="24.2" customHeight="1" x14ac:dyDescent="0.2">
      <c r="B175" s="149"/>
      <c r="C175" s="150" t="s">
        <v>106</v>
      </c>
      <c r="D175" s="150" t="s">
        <v>169</v>
      </c>
      <c r="E175" s="151" t="s">
        <v>205</v>
      </c>
      <c r="F175" s="152" t="s">
        <v>206</v>
      </c>
      <c r="G175" s="153" t="s">
        <v>172</v>
      </c>
      <c r="H175" s="154">
        <v>3.6469999999999998</v>
      </c>
      <c r="I175" s="155"/>
      <c r="J175" s="154">
        <f>ROUND(I175*H175,3)</f>
        <v>0</v>
      </c>
      <c r="K175" s="156"/>
      <c r="L175" s="33"/>
      <c r="M175" s="157" t="s">
        <v>1</v>
      </c>
      <c r="N175" s="158" t="s">
        <v>42</v>
      </c>
      <c r="P175" s="159">
        <f>O175*H175</f>
        <v>0</v>
      </c>
      <c r="Q175" s="159">
        <v>0</v>
      </c>
      <c r="R175" s="159">
        <f>Q175*H175</f>
        <v>0</v>
      </c>
      <c r="S175" s="159">
        <v>0</v>
      </c>
      <c r="T175" s="160">
        <f>S175*H175</f>
        <v>0</v>
      </c>
      <c r="AR175" s="161" t="s">
        <v>91</v>
      </c>
      <c r="AT175" s="161" t="s">
        <v>169</v>
      </c>
      <c r="AU175" s="161" t="s">
        <v>85</v>
      </c>
      <c r="AY175" s="17" t="s">
        <v>167</v>
      </c>
      <c r="BE175" s="96">
        <f>IF(N175="základná",J175,0)</f>
        <v>0</v>
      </c>
      <c r="BF175" s="96">
        <f>IF(N175="znížená",J175,0)</f>
        <v>0</v>
      </c>
      <c r="BG175" s="96">
        <f>IF(N175="zákl. prenesená",J175,0)</f>
        <v>0</v>
      </c>
      <c r="BH175" s="96">
        <f>IF(N175="zníž. prenesená",J175,0)</f>
        <v>0</v>
      </c>
      <c r="BI175" s="96">
        <f>IF(N175="nulová",J175,0)</f>
        <v>0</v>
      </c>
      <c r="BJ175" s="17" t="s">
        <v>85</v>
      </c>
      <c r="BK175" s="162">
        <f>ROUND(I175*H175,3)</f>
        <v>0</v>
      </c>
      <c r="BL175" s="17" t="s">
        <v>91</v>
      </c>
      <c r="BM175" s="161" t="s">
        <v>207</v>
      </c>
    </row>
    <row r="176" spans="2:65" s="12" customFormat="1" x14ac:dyDescent="0.2">
      <c r="B176" s="163"/>
      <c r="D176" s="164" t="s">
        <v>173</v>
      </c>
      <c r="E176" s="165" t="s">
        <v>1</v>
      </c>
      <c r="F176" s="166" t="s">
        <v>208</v>
      </c>
      <c r="H176" s="167">
        <v>1.3939999999999999</v>
      </c>
      <c r="I176" s="168"/>
      <c r="L176" s="163"/>
      <c r="M176" s="169"/>
      <c r="T176" s="170"/>
      <c r="AT176" s="165" t="s">
        <v>173</v>
      </c>
      <c r="AU176" s="165" t="s">
        <v>85</v>
      </c>
      <c r="AV176" s="12" t="s">
        <v>85</v>
      </c>
      <c r="AW176" s="12" t="s">
        <v>29</v>
      </c>
      <c r="AX176" s="12" t="s">
        <v>76</v>
      </c>
      <c r="AY176" s="165" t="s">
        <v>167</v>
      </c>
    </row>
    <row r="177" spans="2:65" s="12" customFormat="1" x14ac:dyDescent="0.2">
      <c r="B177" s="163"/>
      <c r="D177" s="164" t="s">
        <v>173</v>
      </c>
      <c r="E177" s="165" t="s">
        <v>1</v>
      </c>
      <c r="F177" s="166" t="s">
        <v>209</v>
      </c>
      <c r="H177" s="167">
        <v>0.378</v>
      </c>
      <c r="I177" s="168"/>
      <c r="L177" s="163"/>
      <c r="M177" s="169"/>
      <c r="T177" s="170"/>
      <c r="AT177" s="165" t="s">
        <v>173</v>
      </c>
      <c r="AU177" s="165" t="s">
        <v>85</v>
      </c>
      <c r="AV177" s="12" t="s">
        <v>85</v>
      </c>
      <c r="AW177" s="12" t="s">
        <v>29</v>
      </c>
      <c r="AX177" s="12" t="s">
        <v>76</v>
      </c>
      <c r="AY177" s="165" t="s">
        <v>167</v>
      </c>
    </row>
    <row r="178" spans="2:65" s="12" customFormat="1" x14ac:dyDescent="0.2">
      <c r="B178" s="163"/>
      <c r="D178" s="164" t="s">
        <v>173</v>
      </c>
      <c r="E178" s="165" t="s">
        <v>1</v>
      </c>
      <c r="F178" s="166" t="s">
        <v>210</v>
      </c>
      <c r="H178" s="167">
        <v>1.875</v>
      </c>
      <c r="I178" s="168"/>
      <c r="L178" s="163"/>
      <c r="M178" s="169"/>
      <c r="T178" s="170"/>
      <c r="AT178" s="165" t="s">
        <v>173</v>
      </c>
      <c r="AU178" s="165" t="s">
        <v>85</v>
      </c>
      <c r="AV178" s="12" t="s">
        <v>85</v>
      </c>
      <c r="AW178" s="12" t="s">
        <v>29</v>
      </c>
      <c r="AX178" s="12" t="s">
        <v>76</v>
      </c>
      <c r="AY178" s="165" t="s">
        <v>167</v>
      </c>
    </row>
    <row r="179" spans="2:65" s="13" customFormat="1" x14ac:dyDescent="0.2">
      <c r="B179" s="171"/>
      <c r="D179" s="164" t="s">
        <v>173</v>
      </c>
      <c r="E179" s="172" t="s">
        <v>1</v>
      </c>
      <c r="F179" s="173" t="s">
        <v>177</v>
      </c>
      <c r="H179" s="174">
        <v>3.6469999999999998</v>
      </c>
      <c r="I179" s="175"/>
      <c r="L179" s="171"/>
      <c r="M179" s="176"/>
      <c r="T179" s="177"/>
      <c r="AT179" s="172" t="s">
        <v>173</v>
      </c>
      <c r="AU179" s="172" t="s">
        <v>85</v>
      </c>
      <c r="AV179" s="13" t="s">
        <v>91</v>
      </c>
      <c r="AW179" s="13" t="s">
        <v>29</v>
      </c>
      <c r="AX179" s="13" t="s">
        <v>81</v>
      </c>
      <c r="AY179" s="172" t="s">
        <v>167</v>
      </c>
    </row>
    <row r="180" spans="2:65" s="1" customFormat="1" ht="24.2" customHeight="1" x14ac:dyDescent="0.2">
      <c r="B180" s="149"/>
      <c r="C180" s="150" t="s">
        <v>191</v>
      </c>
      <c r="D180" s="150" t="s">
        <v>169</v>
      </c>
      <c r="E180" s="151" t="s">
        <v>211</v>
      </c>
      <c r="F180" s="152" t="s">
        <v>212</v>
      </c>
      <c r="G180" s="153" t="s">
        <v>172</v>
      </c>
      <c r="H180" s="154">
        <v>3.9009999999999998</v>
      </c>
      <c r="I180" s="155"/>
      <c r="J180" s="154">
        <f>ROUND(I180*H180,3)</f>
        <v>0</v>
      </c>
      <c r="K180" s="156"/>
      <c r="L180" s="33"/>
      <c r="M180" s="157" t="s">
        <v>1</v>
      </c>
      <c r="N180" s="158" t="s">
        <v>42</v>
      </c>
      <c r="P180" s="159">
        <f>O180*H180</f>
        <v>0</v>
      </c>
      <c r="Q180" s="159">
        <v>0</v>
      </c>
      <c r="R180" s="159">
        <f>Q180*H180</f>
        <v>0</v>
      </c>
      <c r="S180" s="159">
        <v>0</v>
      </c>
      <c r="T180" s="160">
        <f>S180*H180</f>
        <v>0</v>
      </c>
      <c r="AR180" s="161" t="s">
        <v>91</v>
      </c>
      <c r="AT180" s="161" t="s">
        <v>169</v>
      </c>
      <c r="AU180" s="161" t="s">
        <v>85</v>
      </c>
      <c r="AY180" s="17" t="s">
        <v>167</v>
      </c>
      <c r="BE180" s="96">
        <f>IF(N180="základná",J180,0)</f>
        <v>0</v>
      </c>
      <c r="BF180" s="96">
        <f>IF(N180="znížená",J180,0)</f>
        <v>0</v>
      </c>
      <c r="BG180" s="96">
        <f>IF(N180="zákl. prenesená",J180,0)</f>
        <v>0</v>
      </c>
      <c r="BH180" s="96">
        <f>IF(N180="zníž. prenesená",J180,0)</f>
        <v>0</v>
      </c>
      <c r="BI180" s="96">
        <f>IF(N180="nulová",J180,0)</f>
        <v>0</v>
      </c>
      <c r="BJ180" s="17" t="s">
        <v>85</v>
      </c>
      <c r="BK180" s="162">
        <f>ROUND(I180*H180,3)</f>
        <v>0</v>
      </c>
      <c r="BL180" s="17" t="s">
        <v>91</v>
      </c>
      <c r="BM180" s="161" t="s">
        <v>7</v>
      </c>
    </row>
    <row r="181" spans="2:65" s="12" customFormat="1" x14ac:dyDescent="0.2">
      <c r="B181" s="163"/>
      <c r="D181" s="164" t="s">
        <v>173</v>
      </c>
      <c r="E181" s="165" t="s">
        <v>1</v>
      </c>
      <c r="F181" s="166" t="s">
        <v>213</v>
      </c>
      <c r="H181" s="167">
        <v>2.8140000000000001</v>
      </c>
      <c r="I181" s="168"/>
      <c r="L181" s="163"/>
      <c r="M181" s="169"/>
      <c r="T181" s="170"/>
      <c r="AT181" s="165" t="s">
        <v>173</v>
      </c>
      <c r="AU181" s="165" t="s">
        <v>85</v>
      </c>
      <c r="AV181" s="12" t="s">
        <v>85</v>
      </c>
      <c r="AW181" s="12" t="s">
        <v>29</v>
      </c>
      <c r="AX181" s="12" t="s">
        <v>76</v>
      </c>
      <c r="AY181" s="165" t="s">
        <v>167</v>
      </c>
    </row>
    <row r="182" spans="2:65" s="12" customFormat="1" x14ac:dyDescent="0.2">
      <c r="B182" s="163"/>
      <c r="D182" s="164" t="s">
        <v>173</v>
      </c>
      <c r="E182" s="165" t="s">
        <v>1</v>
      </c>
      <c r="F182" s="166" t="s">
        <v>214</v>
      </c>
      <c r="H182" s="167">
        <v>0.16600000000000001</v>
      </c>
      <c r="I182" s="168"/>
      <c r="L182" s="163"/>
      <c r="M182" s="169"/>
      <c r="T182" s="170"/>
      <c r="AT182" s="165" t="s">
        <v>173</v>
      </c>
      <c r="AU182" s="165" t="s">
        <v>85</v>
      </c>
      <c r="AV182" s="12" t="s">
        <v>85</v>
      </c>
      <c r="AW182" s="12" t="s">
        <v>29</v>
      </c>
      <c r="AX182" s="12" t="s">
        <v>76</v>
      </c>
      <c r="AY182" s="165" t="s">
        <v>167</v>
      </c>
    </row>
    <row r="183" spans="2:65" s="12" customFormat="1" x14ac:dyDescent="0.2">
      <c r="B183" s="163"/>
      <c r="D183" s="164" t="s">
        <v>173</v>
      </c>
      <c r="E183" s="165" t="s">
        <v>1</v>
      </c>
      <c r="F183" s="166" t="s">
        <v>215</v>
      </c>
      <c r="H183" s="167">
        <v>0.92100000000000004</v>
      </c>
      <c r="I183" s="168"/>
      <c r="L183" s="163"/>
      <c r="M183" s="169"/>
      <c r="T183" s="170"/>
      <c r="AT183" s="165" t="s">
        <v>173</v>
      </c>
      <c r="AU183" s="165" t="s">
        <v>85</v>
      </c>
      <c r="AV183" s="12" t="s">
        <v>85</v>
      </c>
      <c r="AW183" s="12" t="s">
        <v>29</v>
      </c>
      <c r="AX183" s="12" t="s">
        <v>76</v>
      </c>
      <c r="AY183" s="165" t="s">
        <v>167</v>
      </c>
    </row>
    <row r="184" spans="2:65" s="13" customFormat="1" x14ac:dyDescent="0.2">
      <c r="B184" s="171"/>
      <c r="D184" s="164" t="s">
        <v>173</v>
      </c>
      <c r="E184" s="172" t="s">
        <v>1</v>
      </c>
      <c r="F184" s="173" t="s">
        <v>177</v>
      </c>
      <c r="H184" s="174">
        <v>3.9009999999999998</v>
      </c>
      <c r="I184" s="175"/>
      <c r="L184" s="171"/>
      <c r="M184" s="176"/>
      <c r="T184" s="177"/>
      <c r="AT184" s="172" t="s">
        <v>173</v>
      </c>
      <c r="AU184" s="172" t="s">
        <v>85</v>
      </c>
      <c r="AV184" s="13" t="s">
        <v>91</v>
      </c>
      <c r="AW184" s="13" t="s">
        <v>29</v>
      </c>
      <c r="AX184" s="13" t="s">
        <v>81</v>
      </c>
      <c r="AY184" s="172" t="s">
        <v>167</v>
      </c>
    </row>
    <row r="185" spans="2:65" s="1" customFormat="1" ht="16.5" customHeight="1" x14ac:dyDescent="0.2">
      <c r="B185" s="149"/>
      <c r="C185" s="150" t="s">
        <v>216</v>
      </c>
      <c r="D185" s="150" t="s">
        <v>169</v>
      </c>
      <c r="E185" s="151" t="s">
        <v>217</v>
      </c>
      <c r="F185" s="152" t="s">
        <v>218</v>
      </c>
      <c r="G185" s="153" t="s">
        <v>201</v>
      </c>
      <c r="H185" s="154">
        <v>0.17499999999999999</v>
      </c>
      <c r="I185" s="155"/>
      <c r="J185" s="154">
        <f>ROUND(I185*H185,3)</f>
        <v>0</v>
      </c>
      <c r="K185" s="156"/>
      <c r="L185" s="33"/>
      <c r="M185" s="157" t="s">
        <v>1</v>
      </c>
      <c r="N185" s="158" t="s">
        <v>42</v>
      </c>
      <c r="P185" s="159">
        <f>O185*H185</f>
        <v>0</v>
      </c>
      <c r="Q185" s="159">
        <v>0</v>
      </c>
      <c r="R185" s="159">
        <f>Q185*H185</f>
        <v>0</v>
      </c>
      <c r="S185" s="159">
        <v>0</v>
      </c>
      <c r="T185" s="160">
        <f>S185*H185</f>
        <v>0</v>
      </c>
      <c r="AR185" s="161" t="s">
        <v>91</v>
      </c>
      <c r="AT185" s="161" t="s">
        <v>169</v>
      </c>
      <c r="AU185" s="161" t="s">
        <v>85</v>
      </c>
      <c r="AY185" s="17" t="s">
        <v>167</v>
      </c>
      <c r="BE185" s="96">
        <f>IF(N185="základná",J185,0)</f>
        <v>0</v>
      </c>
      <c r="BF185" s="96">
        <f>IF(N185="znížená",J185,0)</f>
        <v>0</v>
      </c>
      <c r="BG185" s="96">
        <f>IF(N185="zákl. prenesená",J185,0)</f>
        <v>0</v>
      </c>
      <c r="BH185" s="96">
        <f>IF(N185="zníž. prenesená",J185,0)</f>
        <v>0</v>
      </c>
      <c r="BI185" s="96">
        <f>IF(N185="nulová",J185,0)</f>
        <v>0</v>
      </c>
      <c r="BJ185" s="17" t="s">
        <v>85</v>
      </c>
      <c r="BK185" s="162">
        <f>ROUND(I185*H185,3)</f>
        <v>0</v>
      </c>
      <c r="BL185" s="17" t="s">
        <v>91</v>
      </c>
      <c r="BM185" s="161" t="s">
        <v>219</v>
      </c>
    </row>
    <row r="186" spans="2:65" s="12" customFormat="1" x14ac:dyDescent="0.2">
      <c r="B186" s="163"/>
      <c r="D186" s="164" t="s">
        <v>173</v>
      </c>
      <c r="E186" s="165" t="s">
        <v>1</v>
      </c>
      <c r="F186" s="166" t="s">
        <v>220</v>
      </c>
      <c r="H186" s="167">
        <v>0.13800000000000001</v>
      </c>
      <c r="I186" s="168"/>
      <c r="L186" s="163"/>
      <c r="M186" s="169"/>
      <c r="T186" s="170"/>
      <c r="AT186" s="165" t="s">
        <v>173</v>
      </c>
      <c r="AU186" s="165" t="s">
        <v>85</v>
      </c>
      <c r="AV186" s="12" t="s">
        <v>85</v>
      </c>
      <c r="AW186" s="12" t="s">
        <v>29</v>
      </c>
      <c r="AX186" s="12" t="s">
        <v>76</v>
      </c>
      <c r="AY186" s="165" t="s">
        <v>167</v>
      </c>
    </row>
    <row r="187" spans="2:65" s="12" customFormat="1" x14ac:dyDescent="0.2">
      <c r="B187" s="163"/>
      <c r="D187" s="164" t="s">
        <v>173</v>
      </c>
      <c r="E187" s="165" t="s">
        <v>1</v>
      </c>
      <c r="F187" s="166" t="s">
        <v>221</v>
      </c>
      <c r="H187" s="167">
        <v>8.9999999999999993E-3</v>
      </c>
      <c r="I187" s="168"/>
      <c r="L187" s="163"/>
      <c r="M187" s="169"/>
      <c r="T187" s="170"/>
      <c r="AT187" s="165" t="s">
        <v>173</v>
      </c>
      <c r="AU187" s="165" t="s">
        <v>85</v>
      </c>
      <c r="AV187" s="12" t="s">
        <v>85</v>
      </c>
      <c r="AW187" s="12" t="s">
        <v>29</v>
      </c>
      <c r="AX187" s="12" t="s">
        <v>76</v>
      </c>
      <c r="AY187" s="165" t="s">
        <v>167</v>
      </c>
    </row>
    <row r="188" spans="2:65" s="12" customFormat="1" x14ac:dyDescent="0.2">
      <c r="B188" s="163"/>
      <c r="D188" s="164" t="s">
        <v>173</v>
      </c>
      <c r="E188" s="165" t="s">
        <v>1</v>
      </c>
      <c r="F188" s="166" t="s">
        <v>222</v>
      </c>
      <c r="H188" s="167">
        <v>2.8000000000000001E-2</v>
      </c>
      <c r="I188" s="168"/>
      <c r="L188" s="163"/>
      <c r="M188" s="169"/>
      <c r="T188" s="170"/>
      <c r="AT188" s="165" t="s">
        <v>173</v>
      </c>
      <c r="AU188" s="165" t="s">
        <v>85</v>
      </c>
      <c r="AV188" s="12" t="s">
        <v>85</v>
      </c>
      <c r="AW188" s="12" t="s">
        <v>29</v>
      </c>
      <c r="AX188" s="12" t="s">
        <v>76</v>
      </c>
      <c r="AY188" s="165" t="s">
        <v>167</v>
      </c>
    </row>
    <row r="189" spans="2:65" s="13" customFormat="1" x14ac:dyDescent="0.2">
      <c r="B189" s="171"/>
      <c r="D189" s="164" t="s">
        <v>173</v>
      </c>
      <c r="E189" s="172" t="s">
        <v>1</v>
      </c>
      <c r="F189" s="173" t="s">
        <v>177</v>
      </c>
      <c r="H189" s="174">
        <v>0.17500000000000002</v>
      </c>
      <c r="I189" s="175"/>
      <c r="L189" s="171"/>
      <c r="M189" s="176"/>
      <c r="T189" s="177"/>
      <c r="AT189" s="172" t="s">
        <v>173</v>
      </c>
      <c r="AU189" s="172" t="s">
        <v>85</v>
      </c>
      <c r="AV189" s="13" t="s">
        <v>91</v>
      </c>
      <c r="AW189" s="13" t="s">
        <v>29</v>
      </c>
      <c r="AX189" s="13" t="s">
        <v>81</v>
      </c>
      <c r="AY189" s="172" t="s">
        <v>167</v>
      </c>
    </row>
    <row r="190" spans="2:65" s="1" customFormat="1" ht="33" customHeight="1" x14ac:dyDescent="0.2">
      <c r="B190" s="149"/>
      <c r="C190" s="150" t="s">
        <v>194</v>
      </c>
      <c r="D190" s="150" t="s">
        <v>169</v>
      </c>
      <c r="E190" s="151" t="s">
        <v>223</v>
      </c>
      <c r="F190" s="152" t="s">
        <v>224</v>
      </c>
      <c r="G190" s="153" t="s">
        <v>172</v>
      </c>
      <c r="H190" s="154">
        <v>1.5980000000000001</v>
      </c>
      <c r="I190" s="155"/>
      <c r="J190" s="154">
        <f>ROUND(I190*H190,3)</f>
        <v>0</v>
      </c>
      <c r="K190" s="156"/>
      <c r="L190" s="33"/>
      <c r="M190" s="157" t="s">
        <v>1</v>
      </c>
      <c r="N190" s="158" t="s">
        <v>42</v>
      </c>
      <c r="P190" s="159">
        <f>O190*H190</f>
        <v>0</v>
      </c>
      <c r="Q190" s="159">
        <v>0</v>
      </c>
      <c r="R190" s="159">
        <f>Q190*H190</f>
        <v>0</v>
      </c>
      <c r="S190" s="159">
        <v>0</v>
      </c>
      <c r="T190" s="160">
        <f>S190*H190</f>
        <v>0</v>
      </c>
      <c r="AR190" s="161" t="s">
        <v>91</v>
      </c>
      <c r="AT190" s="161" t="s">
        <v>169</v>
      </c>
      <c r="AU190" s="161" t="s">
        <v>85</v>
      </c>
      <c r="AY190" s="17" t="s">
        <v>167</v>
      </c>
      <c r="BE190" s="96">
        <f>IF(N190="základná",J190,0)</f>
        <v>0</v>
      </c>
      <c r="BF190" s="96">
        <f>IF(N190="znížená",J190,0)</f>
        <v>0</v>
      </c>
      <c r="BG190" s="96">
        <f>IF(N190="zákl. prenesená",J190,0)</f>
        <v>0</v>
      </c>
      <c r="BH190" s="96">
        <f>IF(N190="zníž. prenesená",J190,0)</f>
        <v>0</v>
      </c>
      <c r="BI190" s="96">
        <f>IF(N190="nulová",J190,0)</f>
        <v>0</v>
      </c>
      <c r="BJ190" s="17" t="s">
        <v>85</v>
      </c>
      <c r="BK190" s="162">
        <f>ROUND(I190*H190,3)</f>
        <v>0</v>
      </c>
      <c r="BL190" s="17" t="s">
        <v>91</v>
      </c>
      <c r="BM190" s="161" t="s">
        <v>225</v>
      </c>
    </row>
    <row r="191" spans="2:65" s="12" customFormat="1" ht="22.5" x14ac:dyDescent="0.2">
      <c r="B191" s="163"/>
      <c r="D191" s="164" t="s">
        <v>173</v>
      </c>
      <c r="E191" s="165" t="s">
        <v>1</v>
      </c>
      <c r="F191" s="166" t="s">
        <v>226</v>
      </c>
      <c r="H191" s="167">
        <v>1.5980000000000001</v>
      </c>
      <c r="I191" s="168"/>
      <c r="L191" s="163"/>
      <c r="M191" s="169"/>
      <c r="T191" s="170"/>
      <c r="AT191" s="165" t="s">
        <v>173</v>
      </c>
      <c r="AU191" s="165" t="s">
        <v>85</v>
      </c>
      <c r="AV191" s="12" t="s">
        <v>85</v>
      </c>
      <c r="AW191" s="12" t="s">
        <v>29</v>
      </c>
      <c r="AX191" s="12" t="s">
        <v>76</v>
      </c>
      <c r="AY191" s="165" t="s">
        <v>167</v>
      </c>
    </row>
    <row r="192" spans="2:65" s="13" customFormat="1" x14ac:dyDescent="0.2">
      <c r="B192" s="171"/>
      <c r="D192" s="164" t="s">
        <v>173</v>
      </c>
      <c r="E192" s="172" t="s">
        <v>1</v>
      </c>
      <c r="F192" s="173" t="s">
        <v>177</v>
      </c>
      <c r="H192" s="174">
        <v>1.5980000000000001</v>
      </c>
      <c r="I192" s="175"/>
      <c r="L192" s="171"/>
      <c r="M192" s="176"/>
      <c r="T192" s="177"/>
      <c r="AT192" s="172" t="s">
        <v>173</v>
      </c>
      <c r="AU192" s="172" t="s">
        <v>85</v>
      </c>
      <c r="AV192" s="13" t="s">
        <v>91</v>
      </c>
      <c r="AW192" s="13" t="s">
        <v>29</v>
      </c>
      <c r="AX192" s="13" t="s">
        <v>81</v>
      </c>
      <c r="AY192" s="172" t="s">
        <v>167</v>
      </c>
    </row>
    <row r="193" spans="2:65" s="1" customFormat="1" ht="24.2" customHeight="1" x14ac:dyDescent="0.2">
      <c r="B193" s="149"/>
      <c r="C193" s="150" t="s">
        <v>227</v>
      </c>
      <c r="D193" s="150" t="s">
        <v>169</v>
      </c>
      <c r="E193" s="151" t="s">
        <v>228</v>
      </c>
      <c r="F193" s="152" t="s">
        <v>229</v>
      </c>
      <c r="G193" s="153" t="s">
        <v>201</v>
      </c>
      <c r="H193" s="154">
        <v>0.08</v>
      </c>
      <c r="I193" s="155"/>
      <c r="J193" s="154">
        <f>ROUND(I193*H193,3)</f>
        <v>0</v>
      </c>
      <c r="K193" s="156"/>
      <c r="L193" s="33"/>
      <c r="M193" s="157" t="s">
        <v>1</v>
      </c>
      <c r="N193" s="158" t="s">
        <v>42</v>
      </c>
      <c r="P193" s="159">
        <f>O193*H193</f>
        <v>0</v>
      </c>
      <c r="Q193" s="159">
        <v>0</v>
      </c>
      <c r="R193" s="159">
        <f>Q193*H193</f>
        <v>0</v>
      </c>
      <c r="S193" s="159">
        <v>0</v>
      </c>
      <c r="T193" s="160">
        <f>S193*H193</f>
        <v>0</v>
      </c>
      <c r="AR193" s="161" t="s">
        <v>91</v>
      </c>
      <c r="AT193" s="161" t="s">
        <v>169</v>
      </c>
      <c r="AU193" s="161" t="s">
        <v>85</v>
      </c>
      <c r="AY193" s="17" t="s">
        <v>167</v>
      </c>
      <c r="BE193" s="96">
        <f>IF(N193="základná",J193,0)</f>
        <v>0</v>
      </c>
      <c r="BF193" s="96">
        <f>IF(N193="znížená",J193,0)</f>
        <v>0</v>
      </c>
      <c r="BG193" s="96">
        <f>IF(N193="zákl. prenesená",J193,0)</f>
        <v>0</v>
      </c>
      <c r="BH193" s="96">
        <f>IF(N193="zníž. prenesená",J193,0)</f>
        <v>0</v>
      </c>
      <c r="BI193" s="96">
        <f>IF(N193="nulová",J193,0)</f>
        <v>0</v>
      </c>
      <c r="BJ193" s="17" t="s">
        <v>85</v>
      </c>
      <c r="BK193" s="162">
        <f>ROUND(I193*H193,3)</f>
        <v>0</v>
      </c>
      <c r="BL193" s="17" t="s">
        <v>91</v>
      </c>
      <c r="BM193" s="161" t="s">
        <v>230</v>
      </c>
    </row>
    <row r="194" spans="2:65" s="12" customFormat="1" x14ac:dyDescent="0.2">
      <c r="B194" s="163"/>
      <c r="D194" s="164" t="s">
        <v>173</v>
      </c>
      <c r="E194" s="165" t="s">
        <v>1</v>
      </c>
      <c r="F194" s="166" t="s">
        <v>231</v>
      </c>
      <c r="H194" s="167">
        <v>0.08</v>
      </c>
      <c r="I194" s="168"/>
      <c r="L194" s="163"/>
      <c r="M194" s="169"/>
      <c r="T194" s="170"/>
      <c r="AT194" s="165" t="s">
        <v>173</v>
      </c>
      <c r="AU194" s="165" t="s">
        <v>85</v>
      </c>
      <c r="AV194" s="12" t="s">
        <v>85</v>
      </c>
      <c r="AW194" s="12" t="s">
        <v>29</v>
      </c>
      <c r="AX194" s="12" t="s">
        <v>76</v>
      </c>
      <c r="AY194" s="165" t="s">
        <v>167</v>
      </c>
    </row>
    <row r="195" spans="2:65" s="13" customFormat="1" x14ac:dyDescent="0.2">
      <c r="B195" s="171"/>
      <c r="D195" s="164" t="s">
        <v>173</v>
      </c>
      <c r="E195" s="172" t="s">
        <v>1</v>
      </c>
      <c r="F195" s="173" t="s">
        <v>177</v>
      </c>
      <c r="H195" s="174">
        <v>0.08</v>
      </c>
      <c r="I195" s="175"/>
      <c r="L195" s="171"/>
      <c r="M195" s="176"/>
      <c r="T195" s="177"/>
      <c r="AT195" s="172" t="s">
        <v>173</v>
      </c>
      <c r="AU195" s="172" t="s">
        <v>85</v>
      </c>
      <c r="AV195" s="13" t="s">
        <v>91</v>
      </c>
      <c r="AW195" s="13" t="s">
        <v>29</v>
      </c>
      <c r="AX195" s="13" t="s">
        <v>81</v>
      </c>
      <c r="AY195" s="172" t="s">
        <v>167</v>
      </c>
    </row>
    <row r="196" spans="2:65" s="1" customFormat="1" ht="16.5" customHeight="1" x14ac:dyDescent="0.2">
      <c r="B196" s="149"/>
      <c r="C196" s="150" t="s">
        <v>198</v>
      </c>
      <c r="D196" s="150" t="s">
        <v>169</v>
      </c>
      <c r="E196" s="151" t="s">
        <v>232</v>
      </c>
      <c r="F196" s="152" t="s">
        <v>233</v>
      </c>
      <c r="G196" s="153" t="s">
        <v>172</v>
      </c>
      <c r="H196" s="154">
        <v>2.1360000000000001</v>
      </c>
      <c r="I196" s="155"/>
      <c r="J196" s="154">
        <f>ROUND(I196*H196,3)</f>
        <v>0</v>
      </c>
      <c r="K196" s="156"/>
      <c r="L196" s="33"/>
      <c r="M196" s="157" t="s">
        <v>1</v>
      </c>
      <c r="N196" s="158" t="s">
        <v>42</v>
      </c>
      <c r="P196" s="159">
        <f>O196*H196</f>
        <v>0</v>
      </c>
      <c r="Q196" s="159">
        <v>0</v>
      </c>
      <c r="R196" s="159">
        <f>Q196*H196</f>
        <v>0</v>
      </c>
      <c r="S196" s="159">
        <v>0</v>
      </c>
      <c r="T196" s="160">
        <f>S196*H196</f>
        <v>0</v>
      </c>
      <c r="AR196" s="161" t="s">
        <v>91</v>
      </c>
      <c r="AT196" s="161" t="s">
        <v>169</v>
      </c>
      <c r="AU196" s="161" t="s">
        <v>85</v>
      </c>
      <c r="AY196" s="17" t="s">
        <v>167</v>
      </c>
      <c r="BE196" s="96">
        <f>IF(N196="základná",J196,0)</f>
        <v>0</v>
      </c>
      <c r="BF196" s="96">
        <f>IF(N196="znížená",J196,0)</f>
        <v>0</v>
      </c>
      <c r="BG196" s="96">
        <f>IF(N196="zákl. prenesená",J196,0)</f>
        <v>0</v>
      </c>
      <c r="BH196" s="96">
        <f>IF(N196="zníž. prenesená",J196,0)</f>
        <v>0</v>
      </c>
      <c r="BI196" s="96">
        <f>IF(N196="nulová",J196,0)</f>
        <v>0</v>
      </c>
      <c r="BJ196" s="17" t="s">
        <v>85</v>
      </c>
      <c r="BK196" s="162">
        <f>ROUND(I196*H196,3)</f>
        <v>0</v>
      </c>
      <c r="BL196" s="17" t="s">
        <v>91</v>
      </c>
      <c r="BM196" s="161" t="s">
        <v>234</v>
      </c>
    </row>
    <row r="197" spans="2:65" s="12" customFormat="1" ht="22.5" x14ac:dyDescent="0.2">
      <c r="B197" s="163"/>
      <c r="D197" s="164" t="s">
        <v>173</v>
      </c>
      <c r="E197" s="165" t="s">
        <v>1</v>
      </c>
      <c r="F197" s="166" t="s">
        <v>235</v>
      </c>
      <c r="H197" s="167">
        <v>2.1360000000000001</v>
      </c>
      <c r="I197" s="168"/>
      <c r="L197" s="163"/>
      <c r="M197" s="169"/>
      <c r="T197" s="170"/>
      <c r="AT197" s="165" t="s">
        <v>173</v>
      </c>
      <c r="AU197" s="165" t="s">
        <v>85</v>
      </c>
      <c r="AV197" s="12" t="s">
        <v>85</v>
      </c>
      <c r="AW197" s="12" t="s">
        <v>29</v>
      </c>
      <c r="AX197" s="12" t="s">
        <v>76</v>
      </c>
      <c r="AY197" s="165" t="s">
        <v>167</v>
      </c>
    </row>
    <row r="198" spans="2:65" s="13" customFormat="1" x14ac:dyDescent="0.2">
      <c r="B198" s="171"/>
      <c r="D198" s="164" t="s">
        <v>173</v>
      </c>
      <c r="E198" s="172" t="s">
        <v>1</v>
      </c>
      <c r="F198" s="173" t="s">
        <v>177</v>
      </c>
      <c r="H198" s="174">
        <v>2.1360000000000001</v>
      </c>
      <c r="I198" s="175"/>
      <c r="L198" s="171"/>
      <c r="M198" s="176"/>
      <c r="T198" s="177"/>
      <c r="AT198" s="172" t="s">
        <v>173</v>
      </c>
      <c r="AU198" s="172" t="s">
        <v>85</v>
      </c>
      <c r="AV198" s="13" t="s">
        <v>91</v>
      </c>
      <c r="AW198" s="13" t="s">
        <v>29</v>
      </c>
      <c r="AX198" s="13" t="s">
        <v>81</v>
      </c>
      <c r="AY198" s="172" t="s">
        <v>167</v>
      </c>
    </row>
    <row r="199" spans="2:65" s="11" customFormat="1" ht="22.9" customHeight="1" x14ac:dyDescent="0.2">
      <c r="B199" s="137"/>
      <c r="D199" s="138" t="s">
        <v>75</v>
      </c>
      <c r="E199" s="147" t="s">
        <v>88</v>
      </c>
      <c r="F199" s="147" t="s">
        <v>236</v>
      </c>
      <c r="I199" s="140"/>
      <c r="J199" s="148">
        <f>BK199</f>
        <v>0</v>
      </c>
      <c r="L199" s="137"/>
      <c r="M199" s="142"/>
      <c r="P199" s="143">
        <f>SUM(P200:P295)</f>
        <v>0</v>
      </c>
      <c r="R199" s="143">
        <f>SUM(R200:R295)</f>
        <v>0</v>
      </c>
      <c r="T199" s="144">
        <f>SUM(T200:T295)</f>
        <v>0</v>
      </c>
      <c r="AR199" s="138" t="s">
        <v>81</v>
      </c>
      <c r="AT199" s="145" t="s">
        <v>75</v>
      </c>
      <c r="AU199" s="145" t="s">
        <v>81</v>
      </c>
      <c r="AY199" s="138" t="s">
        <v>167</v>
      </c>
      <c r="BK199" s="146">
        <f>SUM(BK200:BK295)</f>
        <v>0</v>
      </c>
    </row>
    <row r="200" spans="2:65" s="1" customFormat="1" ht="33" customHeight="1" x14ac:dyDescent="0.2">
      <c r="B200" s="149"/>
      <c r="C200" s="150" t="s">
        <v>237</v>
      </c>
      <c r="D200" s="150" t="s">
        <v>169</v>
      </c>
      <c r="E200" s="151" t="s">
        <v>238</v>
      </c>
      <c r="F200" s="152" t="s">
        <v>239</v>
      </c>
      <c r="G200" s="153" t="s">
        <v>172</v>
      </c>
      <c r="H200" s="154">
        <v>4.8819999999999997</v>
      </c>
      <c r="I200" s="155"/>
      <c r="J200" s="154">
        <f>ROUND(I200*H200,3)</f>
        <v>0</v>
      </c>
      <c r="K200" s="156"/>
      <c r="L200" s="33"/>
      <c r="M200" s="157" t="s">
        <v>1</v>
      </c>
      <c r="N200" s="158" t="s">
        <v>42</v>
      </c>
      <c r="P200" s="159">
        <f>O200*H200</f>
        <v>0</v>
      </c>
      <c r="Q200" s="159">
        <v>0</v>
      </c>
      <c r="R200" s="159">
        <f>Q200*H200</f>
        <v>0</v>
      </c>
      <c r="S200" s="159">
        <v>0</v>
      </c>
      <c r="T200" s="160">
        <f>S200*H200</f>
        <v>0</v>
      </c>
      <c r="AR200" s="161" t="s">
        <v>91</v>
      </c>
      <c r="AT200" s="161" t="s">
        <v>169</v>
      </c>
      <c r="AU200" s="161" t="s">
        <v>85</v>
      </c>
      <c r="AY200" s="17" t="s">
        <v>167</v>
      </c>
      <c r="BE200" s="96">
        <f>IF(N200="základná",J200,0)</f>
        <v>0</v>
      </c>
      <c r="BF200" s="96">
        <f>IF(N200="znížená",J200,0)</f>
        <v>0</v>
      </c>
      <c r="BG200" s="96">
        <f>IF(N200="zákl. prenesená",J200,0)</f>
        <v>0</v>
      </c>
      <c r="BH200" s="96">
        <f>IF(N200="zníž. prenesená",J200,0)</f>
        <v>0</v>
      </c>
      <c r="BI200" s="96">
        <f>IF(N200="nulová",J200,0)</f>
        <v>0</v>
      </c>
      <c r="BJ200" s="17" t="s">
        <v>85</v>
      </c>
      <c r="BK200" s="162">
        <f>ROUND(I200*H200,3)</f>
        <v>0</v>
      </c>
      <c r="BL200" s="17" t="s">
        <v>91</v>
      </c>
      <c r="BM200" s="161" t="s">
        <v>240</v>
      </c>
    </row>
    <row r="201" spans="2:65" s="12" customFormat="1" ht="22.5" x14ac:dyDescent="0.2">
      <c r="B201" s="163"/>
      <c r="D201" s="164" t="s">
        <v>173</v>
      </c>
      <c r="E201" s="165" t="s">
        <v>1</v>
      </c>
      <c r="F201" s="166" t="s">
        <v>241</v>
      </c>
      <c r="H201" s="167">
        <v>3.6589999999999998</v>
      </c>
      <c r="I201" s="168"/>
      <c r="L201" s="163"/>
      <c r="M201" s="169"/>
      <c r="T201" s="170"/>
      <c r="AT201" s="165" t="s">
        <v>173</v>
      </c>
      <c r="AU201" s="165" t="s">
        <v>85</v>
      </c>
      <c r="AV201" s="12" t="s">
        <v>85</v>
      </c>
      <c r="AW201" s="12" t="s">
        <v>29</v>
      </c>
      <c r="AX201" s="12" t="s">
        <v>76</v>
      </c>
      <c r="AY201" s="165" t="s">
        <v>167</v>
      </c>
    </row>
    <row r="202" spans="2:65" s="12" customFormat="1" x14ac:dyDescent="0.2">
      <c r="B202" s="163"/>
      <c r="D202" s="164" t="s">
        <v>173</v>
      </c>
      <c r="E202" s="165" t="s">
        <v>1</v>
      </c>
      <c r="F202" s="166" t="s">
        <v>242</v>
      </c>
      <c r="H202" s="167">
        <v>0.20300000000000001</v>
      </c>
      <c r="I202" s="168"/>
      <c r="L202" s="163"/>
      <c r="M202" s="169"/>
      <c r="T202" s="170"/>
      <c r="AT202" s="165" t="s">
        <v>173</v>
      </c>
      <c r="AU202" s="165" t="s">
        <v>85</v>
      </c>
      <c r="AV202" s="12" t="s">
        <v>85</v>
      </c>
      <c r="AW202" s="12" t="s">
        <v>29</v>
      </c>
      <c r="AX202" s="12" t="s">
        <v>76</v>
      </c>
      <c r="AY202" s="165" t="s">
        <v>167</v>
      </c>
    </row>
    <row r="203" spans="2:65" s="12" customFormat="1" ht="22.5" x14ac:dyDescent="0.2">
      <c r="B203" s="163"/>
      <c r="D203" s="164" t="s">
        <v>173</v>
      </c>
      <c r="E203" s="165" t="s">
        <v>1</v>
      </c>
      <c r="F203" s="166" t="s">
        <v>243</v>
      </c>
      <c r="H203" s="167">
        <v>0.81</v>
      </c>
      <c r="I203" s="168"/>
      <c r="L203" s="163"/>
      <c r="M203" s="169"/>
      <c r="T203" s="170"/>
      <c r="AT203" s="165" t="s">
        <v>173</v>
      </c>
      <c r="AU203" s="165" t="s">
        <v>85</v>
      </c>
      <c r="AV203" s="12" t="s">
        <v>85</v>
      </c>
      <c r="AW203" s="12" t="s">
        <v>29</v>
      </c>
      <c r="AX203" s="12" t="s">
        <v>76</v>
      </c>
      <c r="AY203" s="165" t="s">
        <v>167</v>
      </c>
    </row>
    <row r="204" spans="2:65" s="12" customFormat="1" x14ac:dyDescent="0.2">
      <c r="B204" s="163"/>
      <c r="D204" s="164" t="s">
        <v>173</v>
      </c>
      <c r="E204" s="165" t="s">
        <v>1</v>
      </c>
      <c r="F204" s="166" t="s">
        <v>244</v>
      </c>
      <c r="H204" s="167">
        <v>0.16200000000000001</v>
      </c>
      <c r="I204" s="168"/>
      <c r="L204" s="163"/>
      <c r="M204" s="169"/>
      <c r="T204" s="170"/>
      <c r="AT204" s="165" t="s">
        <v>173</v>
      </c>
      <c r="AU204" s="165" t="s">
        <v>85</v>
      </c>
      <c r="AV204" s="12" t="s">
        <v>85</v>
      </c>
      <c r="AW204" s="12" t="s">
        <v>29</v>
      </c>
      <c r="AX204" s="12" t="s">
        <v>76</v>
      </c>
      <c r="AY204" s="165" t="s">
        <v>167</v>
      </c>
    </row>
    <row r="205" spans="2:65" s="15" customFormat="1" x14ac:dyDescent="0.2">
      <c r="B205" s="184"/>
      <c r="D205" s="164" t="s">
        <v>173</v>
      </c>
      <c r="E205" s="185" t="s">
        <v>1</v>
      </c>
      <c r="F205" s="186" t="s">
        <v>245</v>
      </c>
      <c r="H205" s="187">
        <v>4.8339999999999996</v>
      </c>
      <c r="I205" s="188"/>
      <c r="L205" s="184"/>
      <c r="M205" s="189"/>
      <c r="T205" s="190"/>
      <c r="AT205" s="185" t="s">
        <v>173</v>
      </c>
      <c r="AU205" s="185" t="s">
        <v>85</v>
      </c>
      <c r="AV205" s="15" t="s">
        <v>88</v>
      </c>
      <c r="AW205" s="15" t="s">
        <v>29</v>
      </c>
      <c r="AX205" s="15" t="s">
        <v>76</v>
      </c>
      <c r="AY205" s="185" t="s">
        <v>167</v>
      </c>
    </row>
    <row r="206" spans="2:65" s="12" customFormat="1" x14ac:dyDescent="0.2">
      <c r="B206" s="163"/>
      <c r="D206" s="164" t="s">
        <v>173</v>
      </c>
      <c r="E206" s="165" t="s">
        <v>1</v>
      </c>
      <c r="F206" s="166" t="s">
        <v>246</v>
      </c>
      <c r="H206" s="167">
        <v>4.8000000000000001E-2</v>
      </c>
      <c r="I206" s="168"/>
      <c r="L206" s="163"/>
      <c r="M206" s="169"/>
      <c r="T206" s="170"/>
      <c r="AT206" s="165" t="s">
        <v>173</v>
      </c>
      <c r="AU206" s="165" t="s">
        <v>85</v>
      </c>
      <c r="AV206" s="12" t="s">
        <v>85</v>
      </c>
      <c r="AW206" s="12" t="s">
        <v>29</v>
      </c>
      <c r="AX206" s="12" t="s">
        <v>76</v>
      </c>
      <c r="AY206" s="165" t="s">
        <v>167</v>
      </c>
    </row>
    <row r="207" spans="2:65" s="13" customFormat="1" x14ac:dyDescent="0.2">
      <c r="B207" s="171"/>
      <c r="D207" s="164" t="s">
        <v>173</v>
      </c>
      <c r="E207" s="172" t="s">
        <v>1</v>
      </c>
      <c r="F207" s="173" t="s">
        <v>177</v>
      </c>
      <c r="H207" s="174">
        <v>4.8819999999999997</v>
      </c>
      <c r="I207" s="175"/>
      <c r="L207" s="171"/>
      <c r="M207" s="176"/>
      <c r="T207" s="177"/>
      <c r="AT207" s="172" t="s">
        <v>173</v>
      </c>
      <c r="AU207" s="172" t="s">
        <v>85</v>
      </c>
      <c r="AV207" s="13" t="s">
        <v>91</v>
      </c>
      <c r="AW207" s="13" t="s">
        <v>29</v>
      </c>
      <c r="AX207" s="13" t="s">
        <v>81</v>
      </c>
      <c r="AY207" s="172" t="s">
        <v>167</v>
      </c>
    </row>
    <row r="208" spans="2:65" s="1" customFormat="1" ht="24.2" customHeight="1" x14ac:dyDescent="0.2">
      <c r="B208" s="149"/>
      <c r="C208" s="150" t="s">
        <v>202</v>
      </c>
      <c r="D208" s="150" t="s">
        <v>169</v>
      </c>
      <c r="E208" s="151" t="s">
        <v>247</v>
      </c>
      <c r="F208" s="152" t="s">
        <v>248</v>
      </c>
      <c r="G208" s="153" t="s">
        <v>172</v>
      </c>
      <c r="H208" s="154">
        <v>3.7559999999999998</v>
      </c>
      <c r="I208" s="155"/>
      <c r="J208" s="154">
        <f>ROUND(I208*H208,3)</f>
        <v>0</v>
      </c>
      <c r="K208" s="156"/>
      <c r="L208" s="33"/>
      <c r="M208" s="157" t="s">
        <v>1</v>
      </c>
      <c r="N208" s="158" t="s">
        <v>42</v>
      </c>
      <c r="P208" s="159">
        <f>O208*H208</f>
        <v>0</v>
      </c>
      <c r="Q208" s="159">
        <v>0</v>
      </c>
      <c r="R208" s="159">
        <f>Q208*H208</f>
        <v>0</v>
      </c>
      <c r="S208" s="159">
        <v>0</v>
      </c>
      <c r="T208" s="160">
        <f>S208*H208</f>
        <v>0</v>
      </c>
      <c r="AR208" s="161" t="s">
        <v>91</v>
      </c>
      <c r="AT208" s="161" t="s">
        <v>169</v>
      </c>
      <c r="AU208" s="161" t="s">
        <v>85</v>
      </c>
      <c r="AY208" s="17" t="s">
        <v>167</v>
      </c>
      <c r="BE208" s="96">
        <f>IF(N208="základná",J208,0)</f>
        <v>0</v>
      </c>
      <c r="BF208" s="96">
        <f>IF(N208="znížená",J208,0)</f>
        <v>0</v>
      </c>
      <c r="BG208" s="96">
        <f>IF(N208="zákl. prenesená",J208,0)</f>
        <v>0</v>
      </c>
      <c r="BH208" s="96">
        <f>IF(N208="zníž. prenesená",J208,0)</f>
        <v>0</v>
      </c>
      <c r="BI208" s="96">
        <f>IF(N208="nulová",J208,0)</f>
        <v>0</v>
      </c>
      <c r="BJ208" s="17" t="s">
        <v>85</v>
      </c>
      <c r="BK208" s="162">
        <f>ROUND(I208*H208,3)</f>
        <v>0</v>
      </c>
      <c r="BL208" s="17" t="s">
        <v>91</v>
      </c>
      <c r="BM208" s="161" t="s">
        <v>249</v>
      </c>
    </row>
    <row r="209" spans="2:65" s="12" customFormat="1" x14ac:dyDescent="0.2">
      <c r="B209" s="163"/>
      <c r="D209" s="164" t="s">
        <v>173</v>
      </c>
      <c r="E209" s="165" t="s">
        <v>1</v>
      </c>
      <c r="F209" s="166" t="s">
        <v>250</v>
      </c>
      <c r="H209" s="167">
        <v>3.7559999999999998</v>
      </c>
      <c r="I209" s="168"/>
      <c r="L209" s="163"/>
      <c r="M209" s="169"/>
      <c r="T209" s="170"/>
      <c r="AT209" s="165" t="s">
        <v>173</v>
      </c>
      <c r="AU209" s="165" t="s">
        <v>85</v>
      </c>
      <c r="AV209" s="12" t="s">
        <v>85</v>
      </c>
      <c r="AW209" s="12" t="s">
        <v>29</v>
      </c>
      <c r="AX209" s="12" t="s">
        <v>76</v>
      </c>
      <c r="AY209" s="165" t="s">
        <v>167</v>
      </c>
    </row>
    <row r="210" spans="2:65" s="13" customFormat="1" x14ac:dyDescent="0.2">
      <c r="B210" s="171"/>
      <c r="D210" s="164" t="s">
        <v>173</v>
      </c>
      <c r="E210" s="172" t="s">
        <v>1</v>
      </c>
      <c r="F210" s="173" t="s">
        <v>177</v>
      </c>
      <c r="H210" s="174">
        <v>3.7559999999999998</v>
      </c>
      <c r="I210" s="175"/>
      <c r="L210" s="171"/>
      <c r="M210" s="176"/>
      <c r="T210" s="177"/>
      <c r="AT210" s="172" t="s">
        <v>173</v>
      </c>
      <c r="AU210" s="172" t="s">
        <v>85</v>
      </c>
      <c r="AV210" s="13" t="s">
        <v>91</v>
      </c>
      <c r="AW210" s="13" t="s">
        <v>29</v>
      </c>
      <c r="AX210" s="13" t="s">
        <v>81</v>
      </c>
      <c r="AY210" s="172" t="s">
        <v>167</v>
      </c>
    </row>
    <row r="211" spans="2:65" s="1" customFormat="1" ht="24.2" customHeight="1" x14ac:dyDescent="0.2">
      <c r="B211" s="149"/>
      <c r="C211" s="150" t="s">
        <v>251</v>
      </c>
      <c r="D211" s="150" t="s">
        <v>169</v>
      </c>
      <c r="E211" s="151" t="s">
        <v>252</v>
      </c>
      <c r="F211" s="152" t="s">
        <v>253</v>
      </c>
      <c r="G211" s="153" t="s">
        <v>254</v>
      </c>
      <c r="H211" s="154">
        <v>49</v>
      </c>
      <c r="I211" s="155"/>
      <c r="J211" s="154">
        <f>ROUND(I211*H211,3)</f>
        <v>0</v>
      </c>
      <c r="K211" s="156"/>
      <c r="L211" s="33"/>
      <c r="M211" s="157" t="s">
        <v>1</v>
      </c>
      <c r="N211" s="158" t="s">
        <v>42</v>
      </c>
      <c r="P211" s="159">
        <f>O211*H211</f>
        <v>0</v>
      </c>
      <c r="Q211" s="159">
        <v>0</v>
      </c>
      <c r="R211" s="159">
        <f>Q211*H211</f>
        <v>0</v>
      </c>
      <c r="S211" s="159">
        <v>0</v>
      </c>
      <c r="T211" s="160">
        <f>S211*H211</f>
        <v>0</v>
      </c>
      <c r="AR211" s="161" t="s">
        <v>91</v>
      </c>
      <c r="AT211" s="161" t="s">
        <v>169</v>
      </c>
      <c r="AU211" s="161" t="s">
        <v>85</v>
      </c>
      <c r="AY211" s="17" t="s">
        <v>167</v>
      </c>
      <c r="BE211" s="96">
        <f>IF(N211="základná",J211,0)</f>
        <v>0</v>
      </c>
      <c r="BF211" s="96">
        <f>IF(N211="znížená",J211,0)</f>
        <v>0</v>
      </c>
      <c r="BG211" s="96">
        <f>IF(N211="zákl. prenesená",J211,0)</f>
        <v>0</v>
      </c>
      <c r="BH211" s="96">
        <f>IF(N211="zníž. prenesená",J211,0)</f>
        <v>0</v>
      </c>
      <c r="BI211" s="96">
        <f>IF(N211="nulová",J211,0)</f>
        <v>0</v>
      </c>
      <c r="BJ211" s="17" t="s">
        <v>85</v>
      </c>
      <c r="BK211" s="162">
        <f>ROUND(I211*H211,3)</f>
        <v>0</v>
      </c>
      <c r="BL211" s="17" t="s">
        <v>91</v>
      </c>
      <c r="BM211" s="161" t="s">
        <v>255</v>
      </c>
    </row>
    <row r="212" spans="2:65" s="12" customFormat="1" x14ac:dyDescent="0.2">
      <c r="B212" s="163"/>
      <c r="D212" s="164" t="s">
        <v>173</v>
      </c>
      <c r="E212" s="165" t="s">
        <v>1</v>
      </c>
      <c r="F212" s="166" t="s">
        <v>256</v>
      </c>
      <c r="H212" s="167">
        <v>9</v>
      </c>
      <c r="I212" s="168"/>
      <c r="L212" s="163"/>
      <c r="M212" s="169"/>
      <c r="T212" s="170"/>
      <c r="AT212" s="165" t="s">
        <v>173</v>
      </c>
      <c r="AU212" s="165" t="s">
        <v>85</v>
      </c>
      <c r="AV212" s="12" t="s">
        <v>85</v>
      </c>
      <c r="AW212" s="12" t="s">
        <v>29</v>
      </c>
      <c r="AX212" s="12" t="s">
        <v>76</v>
      </c>
      <c r="AY212" s="165" t="s">
        <v>167</v>
      </c>
    </row>
    <row r="213" spans="2:65" s="12" customFormat="1" x14ac:dyDescent="0.2">
      <c r="B213" s="163"/>
      <c r="D213" s="164" t="s">
        <v>173</v>
      </c>
      <c r="E213" s="165" t="s">
        <v>1</v>
      </c>
      <c r="F213" s="166" t="s">
        <v>257</v>
      </c>
      <c r="H213" s="167">
        <v>22</v>
      </c>
      <c r="I213" s="168"/>
      <c r="L213" s="163"/>
      <c r="M213" s="169"/>
      <c r="T213" s="170"/>
      <c r="AT213" s="165" t="s">
        <v>173</v>
      </c>
      <c r="AU213" s="165" t="s">
        <v>85</v>
      </c>
      <c r="AV213" s="12" t="s">
        <v>85</v>
      </c>
      <c r="AW213" s="12" t="s">
        <v>29</v>
      </c>
      <c r="AX213" s="12" t="s">
        <v>76</v>
      </c>
      <c r="AY213" s="165" t="s">
        <v>167</v>
      </c>
    </row>
    <row r="214" spans="2:65" s="12" customFormat="1" x14ac:dyDescent="0.2">
      <c r="B214" s="163"/>
      <c r="D214" s="164" t="s">
        <v>173</v>
      </c>
      <c r="E214" s="165" t="s">
        <v>1</v>
      </c>
      <c r="F214" s="166" t="s">
        <v>258</v>
      </c>
      <c r="H214" s="167">
        <v>4</v>
      </c>
      <c r="I214" s="168"/>
      <c r="L214" s="163"/>
      <c r="M214" s="169"/>
      <c r="T214" s="170"/>
      <c r="AT214" s="165" t="s">
        <v>173</v>
      </c>
      <c r="AU214" s="165" t="s">
        <v>85</v>
      </c>
      <c r="AV214" s="12" t="s">
        <v>85</v>
      </c>
      <c r="AW214" s="12" t="s">
        <v>29</v>
      </c>
      <c r="AX214" s="12" t="s">
        <v>76</v>
      </c>
      <c r="AY214" s="165" t="s">
        <v>167</v>
      </c>
    </row>
    <row r="215" spans="2:65" s="12" customFormat="1" x14ac:dyDescent="0.2">
      <c r="B215" s="163"/>
      <c r="D215" s="164" t="s">
        <v>173</v>
      </c>
      <c r="E215" s="165" t="s">
        <v>1</v>
      </c>
      <c r="F215" s="166" t="s">
        <v>259</v>
      </c>
      <c r="H215" s="167">
        <v>11</v>
      </c>
      <c r="I215" s="168"/>
      <c r="L215" s="163"/>
      <c r="M215" s="169"/>
      <c r="T215" s="170"/>
      <c r="AT215" s="165" t="s">
        <v>173</v>
      </c>
      <c r="AU215" s="165" t="s">
        <v>85</v>
      </c>
      <c r="AV215" s="12" t="s">
        <v>85</v>
      </c>
      <c r="AW215" s="12" t="s">
        <v>29</v>
      </c>
      <c r="AX215" s="12" t="s">
        <v>76</v>
      </c>
      <c r="AY215" s="165" t="s">
        <v>167</v>
      </c>
    </row>
    <row r="216" spans="2:65" s="12" customFormat="1" x14ac:dyDescent="0.2">
      <c r="B216" s="163"/>
      <c r="D216" s="164" t="s">
        <v>173</v>
      </c>
      <c r="E216" s="165" t="s">
        <v>1</v>
      </c>
      <c r="F216" s="166" t="s">
        <v>260</v>
      </c>
      <c r="H216" s="167">
        <v>1</v>
      </c>
      <c r="I216" s="168"/>
      <c r="L216" s="163"/>
      <c r="M216" s="169"/>
      <c r="T216" s="170"/>
      <c r="AT216" s="165" t="s">
        <v>173</v>
      </c>
      <c r="AU216" s="165" t="s">
        <v>85</v>
      </c>
      <c r="AV216" s="12" t="s">
        <v>85</v>
      </c>
      <c r="AW216" s="12" t="s">
        <v>29</v>
      </c>
      <c r="AX216" s="12" t="s">
        <v>76</v>
      </c>
      <c r="AY216" s="165" t="s">
        <v>167</v>
      </c>
    </row>
    <row r="217" spans="2:65" s="12" customFormat="1" x14ac:dyDescent="0.2">
      <c r="B217" s="163"/>
      <c r="D217" s="164" t="s">
        <v>173</v>
      </c>
      <c r="E217" s="165" t="s">
        <v>1</v>
      </c>
      <c r="F217" s="166" t="s">
        <v>261</v>
      </c>
      <c r="H217" s="167">
        <v>2</v>
      </c>
      <c r="I217" s="168"/>
      <c r="L217" s="163"/>
      <c r="M217" s="169"/>
      <c r="T217" s="170"/>
      <c r="AT217" s="165" t="s">
        <v>173</v>
      </c>
      <c r="AU217" s="165" t="s">
        <v>85</v>
      </c>
      <c r="AV217" s="12" t="s">
        <v>85</v>
      </c>
      <c r="AW217" s="12" t="s">
        <v>29</v>
      </c>
      <c r="AX217" s="12" t="s">
        <v>76</v>
      </c>
      <c r="AY217" s="165" t="s">
        <v>167</v>
      </c>
    </row>
    <row r="218" spans="2:65" s="13" customFormat="1" x14ac:dyDescent="0.2">
      <c r="B218" s="171"/>
      <c r="D218" s="164" t="s">
        <v>173</v>
      </c>
      <c r="E218" s="172" t="s">
        <v>1</v>
      </c>
      <c r="F218" s="173" t="s">
        <v>177</v>
      </c>
      <c r="H218" s="174">
        <v>49</v>
      </c>
      <c r="I218" s="175"/>
      <c r="L218" s="171"/>
      <c r="M218" s="176"/>
      <c r="T218" s="177"/>
      <c r="AT218" s="172" t="s">
        <v>173</v>
      </c>
      <c r="AU218" s="172" t="s">
        <v>85</v>
      </c>
      <c r="AV218" s="13" t="s">
        <v>91</v>
      </c>
      <c r="AW218" s="13" t="s">
        <v>29</v>
      </c>
      <c r="AX218" s="13" t="s">
        <v>81</v>
      </c>
      <c r="AY218" s="172" t="s">
        <v>167</v>
      </c>
    </row>
    <row r="219" spans="2:65" s="1" customFormat="1" ht="16.5" customHeight="1" x14ac:dyDescent="0.2">
      <c r="B219" s="149"/>
      <c r="C219" s="191" t="s">
        <v>207</v>
      </c>
      <c r="D219" s="191" t="s">
        <v>262</v>
      </c>
      <c r="E219" s="192" t="s">
        <v>263</v>
      </c>
      <c r="F219" s="193" t="s">
        <v>264</v>
      </c>
      <c r="G219" s="194" t="s">
        <v>254</v>
      </c>
      <c r="H219" s="195">
        <v>14</v>
      </c>
      <c r="I219" s="196"/>
      <c r="J219" s="195">
        <f>ROUND(I219*H219,3)</f>
        <v>0</v>
      </c>
      <c r="K219" s="197"/>
      <c r="L219" s="198"/>
      <c r="M219" s="199" t="s">
        <v>1</v>
      </c>
      <c r="N219" s="200" t="s">
        <v>42</v>
      </c>
      <c r="P219" s="159">
        <f>O219*H219</f>
        <v>0</v>
      </c>
      <c r="Q219" s="159">
        <v>0</v>
      </c>
      <c r="R219" s="159">
        <f>Q219*H219</f>
        <v>0</v>
      </c>
      <c r="S219" s="159">
        <v>0</v>
      </c>
      <c r="T219" s="160">
        <f>S219*H219</f>
        <v>0</v>
      </c>
      <c r="AR219" s="161" t="s">
        <v>103</v>
      </c>
      <c r="AT219" s="161" t="s">
        <v>262</v>
      </c>
      <c r="AU219" s="161" t="s">
        <v>85</v>
      </c>
      <c r="AY219" s="17" t="s">
        <v>167</v>
      </c>
      <c r="BE219" s="96">
        <f>IF(N219="základná",J219,0)</f>
        <v>0</v>
      </c>
      <c r="BF219" s="96">
        <f>IF(N219="znížená",J219,0)</f>
        <v>0</v>
      </c>
      <c r="BG219" s="96">
        <f>IF(N219="zákl. prenesená",J219,0)</f>
        <v>0</v>
      </c>
      <c r="BH219" s="96">
        <f>IF(N219="zníž. prenesená",J219,0)</f>
        <v>0</v>
      </c>
      <c r="BI219" s="96">
        <f>IF(N219="nulová",J219,0)</f>
        <v>0</v>
      </c>
      <c r="BJ219" s="17" t="s">
        <v>85</v>
      </c>
      <c r="BK219" s="162">
        <f>ROUND(I219*H219,3)</f>
        <v>0</v>
      </c>
      <c r="BL219" s="17" t="s">
        <v>91</v>
      </c>
      <c r="BM219" s="161" t="s">
        <v>265</v>
      </c>
    </row>
    <row r="220" spans="2:65" s="12" customFormat="1" x14ac:dyDescent="0.2">
      <c r="B220" s="163"/>
      <c r="D220" s="164" t="s">
        <v>173</v>
      </c>
      <c r="E220" s="165" t="s">
        <v>1</v>
      </c>
      <c r="F220" s="166" t="s">
        <v>256</v>
      </c>
      <c r="H220" s="167">
        <v>9</v>
      </c>
      <c r="I220" s="168"/>
      <c r="L220" s="163"/>
      <c r="M220" s="169"/>
      <c r="T220" s="170"/>
      <c r="AT220" s="165" t="s">
        <v>173</v>
      </c>
      <c r="AU220" s="165" t="s">
        <v>85</v>
      </c>
      <c r="AV220" s="12" t="s">
        <v>85</v>
      </c>
      <c r="AW220" s="12" t="s">
        <v>29</v>
      </c>
      <c r="AX220" s="12" t="s">
        <v>76</v>
      </c>
      <c r="AY220" s="165" t="s">
        <v>167</v>
      </c>
    </row>
    <row r="221" spans="2:65" s="12" customFormat="1" x14ac:dyDescent="0.2">
      <c r="B221" s="163"/>
      <c r="D221" s="164" t="s">
        <v>173</v>
      </c>
      <c r="E221" s="165" t="s">
        <v>1</v>
      </c>
      <c r="F221" s="166" t="s">
        <v>258</v>
      </c>
      <c r="H221" s="167">
        <v>4</v>
      </c>
      <c r="I221" s="168"/>
      <c r="L221" s="163"/>
      <c r="M221" s="169"/>
      <c r="T221" s="170"/>
      <c r="AT221" s="165" t="s">
        <v>173</v>
      </c>
      <c r="AU221" s="165" t="s">
        <v>85</v>
      </c>
      <c r="AV221" s="12" t="s">
        <v>85</v>
      </c>
      <c r="AW221" s="12" t="s">
        <v>29</v>
      </c>
      <c r="AX221" s="12" t="s">
        <v>76</v>
      </c>
      <c r="AY221" s="165" t="s">
        <v>167</v>
      </c>
    </row>
    <row r="222" spans="2:65" s="12" customFormat="1" x14ac:dyDescent="0.2">
      <c r="B222" s="163"/>
      <c r="D222" s="164" t="s">
        <v>173</v>
      </c>
      <c r="E222" s="165" t="s">
        <v>1</v>
      </c>
      <c r="F222" s="166" t="s">
        <v>260</v>
      </c>
      <c r="H222" s="167">
        <v>1</v>
      </c>
      <c r="I222" s="168"/>
      <c r="L222" s="163"/>
      <c r="M222" s="169"/>
      <c r="T222" s="170"/>
      <c r="AT222" s="165" t="s">
        <v>173</v>
      </c>
      <c r="AU222" s="165" t="s">
        <v>85</v>
      </c>
      <c r="AV222" s="12" t="s">
        <v>85</v>
      </c>
      <c r="AW222" s="12" t="s">
        <v>29</v>
      </c>
      <c r="AX222" s="12" t="s">
        <v>76</v>
      </c>
      <c r="AY222" s="165" t="s">
        <v>167</v>
      </c>
    </row>
    <row r="223" spans="2:65" s="13" customFormat="1" x14ac:dyDescent="0.2">
      <c r="B223" s="171"/>
      <c r="D223" s="164" t="s">
        <v>173</v>
      </c>
      <c r="E223" s="172" t="s">
        <v>1</v>
      </c>
      <c r="F223" s="173" t="s">
        <v>177</v>
      </c>
      <c r="H223" s="174">
        <v>14</v>
      </c>
      <c r="I223" s="175"/>
      <c r="L223" s="171"/>
      <c r="M223" s="176"/>
      <c r="T223" s="177"/>
      <c r="AT223" s="172" t="s">
        <v>173</v>
      </c>
      <c r="AU223" s="172" t="s">
        <v>85</v>
      </c>
      <c r="AV223" s="13" t="s">
        <v>91</v>
      </c>
      <c r="AW223" s="13" t="s">
        <v>29</v>
      </c>
      <c r="AX223" s="13" t="s">
        <v>81</v>
      </c>
      <c r="AY223" s="172" t="s">
        <v>167</v>
      </c>
    </row>
    <row r="224" spans="2:65" s="1" customFormat="1" ht="16.5" customHeight="1" x14ac:dyDescent="0.2">
      <c r="B224" s="149"/>
      <c r="C224" s="191" t="s">
        <v>266</v>
      </c>
      <c r="D224" s="191" t="s">
        <v>262</v>
      </c>
      <c r="E224" s="192" t="s">
        <v>267</v>
      </c>
      <c r="F224" s="193" t="s">
        <v>268</v>
      </c>
      <c r="G224" s="194" t="s">
        <v>254</v>
      </c>
      <c r="H224" s="195">
        <v>35</v>
      </c>
      <c r="I224" s="196"/>
      <c r="J224" s="195">
        <f>ROUND(I224*H224,3)</f>
        <v>0</v>
      </c>
      <c r="K224" s="197"/>
      <c r="L224" s="198"/>
      <c r="M224" s="199" t="s">
        <v>1</v>
      </c>
      <c r="N224" s="200" t="s">
        <v>42</v>
      </c>
      <c r="P224" s="159">
        <f>O224*H224</f>
        <v>0</v>
      </c>
      <c r="Q224" s="159">
        <v>0</v>
      </c>
      <c r="R224" s="159">
        <f>Q224*H224</f>
        <v>0</v>
      </c>
      <c r="S224" s="159">
        <v>0</v>
      </c>
      <c r="T224" s="160">
        <f>S224*H224</f>
        <v>0</v>
      </c>
      <c r="AR224" s="161" t="s">
        <v>103</v>
      </c>
      <c r="AT224" s="161" t="s">
        <v>262</v>
      </c>
      <c r="AU224" s="161" t="s">
        <v>85</v>
      </c>
      <c r="AY224" s="17" t="s">
        <v>167</v>
      </c>
      <c r="BE224" s="96">
        <f>IF(N224="základná",J224,0)</f>
        <v>0</v>
      </c>
      <c r="BF224" s="96">
        <f>IF(N224="znížená",J224,0)</f>
        <v>0</v>
      </c>
      <c r="BG224" s="96">
        <f>IF(N224="zákl. prenesená",J224,0)</f>
        <v>0</v>
      </c>
      <c r="BH224" s="96">
        <f>IF(N224="zníž. prenesená",J224,0)</f>
        <v>0</v>
      </c>
      <c r="BI224" s="96">
        <f>IF(N224="nulová",J224,0)</f>
        <v>0</v>
      </c>
      <c r="BJ224" s="17" t="s">
        <v>85</v>
      </c>
      <c r="BK224" s="162">
        <f>ROUND(I224*H224,3)</f>
        <v>0</v>
      </c>
      <c r="BL224" s="17" t="s">
        <v>91</v>
      </c>
      <c r="BM224" s="161" t="s">
        <v>269</v>
      </c>
    </row>
    <row r="225" spans="2:65" s="12" customFormat="1" x14ac:dyDescent="0.2">
      <c r="B225" s="163"/>
      <c r="D225" s="164" t="s">
        <v>173</v>
      </c>
      <c r="E225" s="165" t="s">
        <v>1</v>
      </c>
      <c r="F225" s="166" t="s">
        <v>257</v>
      </c>
      <c r="H225" s="167">
        <v>22</v>
      </c>
      <c r="I225" s="168"/>
      <c r="L225" s="163"/>
      <c r="M225" s="169"/>
      <c r="T225" s="170"/>
      <c r="AT225" s="165" t="s">
        <v>173</v>
      </c>
      <c r="AU225" s="165" t="s">
        <v>85</v>
      </c>
      <c r="AV225" s="12" t="s">
        <v>85</v>
      </c>
      <c r="AW225" s="12" t="s">
        <v>29</v>
      </c>
      <c r="AX225" s="12" t="s">
        <v>76</v>
      </c>
      <c r="AY225" s="165" t="s">
        <v>167</v>
      </c>
    </row>
    <row r="226" spans="2:65" s="12" customFormat="1" x14ac:dyDescent="0.2">
      <c r="B226" s="163"/>
      <c r="D226" s="164" t="s">
        <v>173</v>
      </c>
      <c r="E226" s="165" t="s">
        <v>1</v>
      </c>
      <c r="F226" s="166" t="s">
        <v>259</v>
      </c>
      <c r="H226" s="167">
        <v>11</v>
      </c>
      <c r="I226" s="168"/>
      <c r="L226" s="163"/>
      <c r="M226" s="169"/>
      <c r="T226" s="170"/>
      <c r="AT226" s="165" t="s">
        <v>173</v>
      </c>
      <c r="AU226" s="165" t="s">
        <v>85</v>
      </c>
      <c r="AV226" s="12" t="s">
        <v>85</v>
      </c>
      <c r="AW226" s="12" t="s">
        <v>29</v>
      </c>
      <c r="AX226" s="12" t="s">
        <v>76</v>
      </c>
      <c r="AY226" s="165" t="s">
        <v>167</v>
      </c>
    </row>
    <row r="227" spans="2:65" s="12" customFormat="1" x14ac:dyDescent="0.2">
      <c r="B227" s="163"/>
      <c r="D227" s="164" t="s">
        <v>173</v>
      </c>
      <c r="E227" s="165" t="s">
        <v>1</v>
      </c>
      <c r="F227" s="166" t="s">
        <v>261</v>
      </c>
      <c r="H227" s="167">
        <v>2</v>
      </c>
      <c r="I227" s="168"/>
      <c r="L227" s="163"/>
      <c r="M227" s="169"/>
      <c r="T227" s="170"/>
      <c r="AT227" s="165" t="s">
        <v>173</v>
      </c>
      <c r="AU227" s="165" t="s">
        <v>85</v>
      </c>
      <c r="AV227" s="12" t="s">
        <v>85</v>
      </c>
      <c r="AW227" s="12" t="s">
        <v>29</v>
      </c>
      <c r="AX227" s="12" t="s">
        <v>76</v>
      </c>
      <c r="AY227" s="165" t="s">
        <v>167</v>
      </c>
    </row>
    <row r="228" spans="2:65" s="13" customFormat="1" x14ac:dyDescent="0.2">
      <c r="B228" s="171"/>
      <c r="D228" s="164" t="s">
        <v>173</v>
      </c>
      <c r="E228" s="172" t="s">
        <v>1</v>
      </c>
      <c r="F228" s="173" t="s">
        <v>177</v>
      </c>
      <c r="H228" s="174">
        <v>35</v>
      </c>
      <c r="I228" s="175"/>
      <c r="L228" s="171"/>
      <c r="M228" s="176"/>
      <c r="T228" s="177"/>
      <c r="AT228" s="172" t="s">
        <v>173</v>
      </c>
      <c r="AU228" s="172" t="s">
        <v>85</v>
      </c>
      <c r="AV228" s="13" t="s">
        <v>91</v>
      </c>
      <c r="AW228" s="13" t="s">
        <v>29</v>
      </c>
      <c r="AX228" s="13" t="s">
        <v>81</v>
      </c>
      <c r="AY228" s="172" t="s">
        <v>167</v>
      </c>
    </row>
    <row r="229" spans="2:65" s="1" customFormat="1" ht="33" customHeight="1" x14ac:dyDescent="0.2">
      <c r="B229" s="149"/>
      <c r="C229" s="150" t="s">
        <v>7</v>
      </c>
      <c r="D229" s="150" t="s">
        <v>169</v>
      </c>
      <c r="E229" s="151" t="s">
        <v>270</v>
      </c>
      <c r="F229" s="152" t="s">
        <v>271</v>
      </c>
      <c r="G229" s="153" t="s">
        <v>254</v>
      </c>
      <c r="H229" s="154">
        <v>13</v>
      </c>
      <c r="I229" s="155"/>
      <c r="J229" s="154">
        <f>ROUND(I229*H229,3)</f>
        <v>0</v>
      </c>
      <c r="K229" s="156"/>
      <c r="L229" s="33"/>
      <c r="M229" s="157" t="s">
        <v>1</v>
      </c>
      <c r="N229" s="158" t="s">
        <v>42</v>
      </c>
      <c r="P229" s="159">
        <f>O229*H229</f>
        <v>0</v>
      </c>
      <c r="Q229" s="159">
        <v>0</v>
      </c>
      <c r="R229" s="159">
        <f>Q229*H229</f>
        <v>0</v>
      </c>
      <c r="S229" s="159">
        <v>0</v>
      </c>
      <c r="T229" s="160">
        <f>S229*H229</f>
        <v>0</v>
      </c>
      <c r="AR229" s="161" t="s">
        <v>91</v>
      </c>
      <c r="AT229" s="161" t="s">
        <v>169</v>
      </c>
      <c r="AU229" s="161" t="s">
        <v>85</v>
      </c>
      <c r="AY229" s="17" t="s">
        <v>167</v>
      </c>
      <c r="BE229" s="96">
        <f>IF(N229="základná",J229,0)</f>
        <v>0</v>
      </c>
      <c r="BF229" s="96">
        <f>IF(N229="znížená",J229,0)</f>
        <v>0</v>
      </c>
      <c r="BG229" s="96">
        <f>IF(N229="zákl. prenesená",J229,0)</f>
        <v>0</v>
      </c>
      <c r="BH229" s="96">
        <f>IF(N229="zníž. prenesená",J229,0)</f>
        <v>0</v>
      </c>
      <c r="BI229" s="96">
        <f>IF(N229="nulová",J229,0)</f>
        <v>0</v>
      </c>
      <c r="BJ229" s="17" t="s">
        <v>85</v>
      </c>
      <c r="BK229" s="162">
        <f>ROUND(I229*H229,3)</f>
        <v>0</v>
      </c>
      <c r="BL229" s="17" t="s">
        <v>91</v>
      </c>
      <c r="BM229" s="161" t="s">
        <v>272</v>
      </c>
    </row>
    <row r="230" spans="2:65" s="12" customFormat="1" x14ac:dyDescent="0.2">
      <c r="B230" s="163"/>
      <c r="D230" s="164" t="s">
        <v>173</v>
      </c>
      <c r="E230" s="165" t="s">
        <v>1</v>
      </c>
      <c r="F230" s="166" t="s">
        <v>273</v>
      </c>
      <c r="H230" s="167">
        <v>3</v>
      </c>
      <c r="I230" s="168"/>
      <c r="L230" s="163"/>
      <c r="M230" s="169"/>
      <c r="T230" s="170"/>
      <c r="AT230" s="165" t="s">
        <v>173</v>
      </c>
      <c r="AU230" s="165" t="s">
        <v>85</v>
      </c>
      <c r="AV230" s="12" t="s">
        <v>85</v>
      </c>
      <c r="AW230" s="12" t="s">
        <v>29</v>
      </c>
      <c r="AX230" s="12" t="s">
        <v>76</v>
      </c>
      <c r="AY230" s="165" t="s">
        <v>167</v>
      </c>
    </row>
    <row r="231" spans="2:65" s="12" customFormat="1" x14ac:dyDescent="0.2">
      <c r="B231" s="163"/>
      <c r="D231" s="164" t="s">
        <v>173</v>
      </c>
      <c r="E231" s="165" t="s">
        <v>1</v>
      </c>
      <c r="F231" s="166" t="s">
        <v>274</v>
      </c>
      <c r="H231" s="167">
        <v>2</v>
      </c>
      <c r="I231" s="168"/>
      <c r="L231" s="163"/>
      <c r="M231" s="169"/>
      <c r="T231" s="170"/>
      <c r="AT231" s="165" t="s">
        <v>173</v>
      </c>
      <c r="AU231" s="165" t="s">
        <v>85</v>
      </c>
      <c r="AV231" s="12" t="s">
        <v>85</v>
      </c>
      <c r="AW231" s="12" t="s">
        <v>29</v>
      </c>
      <c r="AX231" s="12" t="s">
        <v>76</v>
      </c>
      <c r="AY231" s="165" t="s">
        <v>167</v>
      </c>
    </row>
    <row r="232" spans="2:65" s="12" customFormat="1" x14ac:dyDescent="0.2">
      <c r="B232" s="163"/>
      <c r="D232" s="164" t="s">
        <v>173</v>
      </c>
      <c r="E232" s="165" t="s">
        <v>1</v>
      </c>
      <c r="F232" s="166" t="s">
        <v>275</v>
      </c>
      <c r="H232" s="167">
        <v>7</v>
      </c>
      <c r="I232" s="168"/>
      <c r="L232" s="163"/>
      <c r="M232" s="169"/>
      <c r="T232" s="170"/>
      <c r="AT232" s="165" t="s">
        <v>173</v>
      </c>
      <c r="AU232" s="165" t="s">
        <v>85</v>
      </c>
      <c r="AV232" s="12" t="s">
        <v>85</v>
      </c>
      <c r="AW232" s="12" t="s">
        <v>29</v>
      </c>
      <c r="AX232" s="12" t="s">
        <v>76</v>
      </c>
      <c r="AY232" s="165" t="s">
        <v>167</v>
      </c>
    </row>
    <row r="233" spans="2:65" s="12" customFormat="1" x14ac:dyDescent="0.2">
      <c r="B233" s="163"/>
      <c r="D233" s="164" t="s">
        <v>173</v>
      </c>
      <c r="E233" s="165" t="s">
        <v>1</v>
      </c>
      <c r="F233" s="166" t="s">
        <v>276</v>
      </c>
      <c r="H233" s="167">
        <v>1</v>
      </c>
      <c r="I233" s="168"/>
      <c r="L233" s="163"/>
      <c r="M233" s="169"/>
      <c r="T233" s="170"/>
      <c r="AT233" s="165" t="s">
        <v>173</v>
      </c>
      <c r="AU233" s="165" t="s">
        <v>85</v>
      </c>
      <c r="AV233" s="12" t="s">
        <v>85</v>
      </c>
      <c r="AW233" s="12" t="s">
        <v>29</v>
      </c>
      <c r="AX233" s="12" t="s">
        <v>76</v>
      </c>
      <c r="AY233" s="165" t="s">
        <v>167</v>
      </c>
    </row>
    <row r="234" spans="2:65" s="13" customFormat="1" x14ac:dyDescent="0.2">
      <c r="B234" s="171"/>
      <c r="D234" s="164" t="s">
        <v>173</v>
      </c>
      <c r="E234" s="172" t="s">
        <v>1</v>
      </c>
      <c r="F234" s="173" t="s">
        <v>177</v>
      </c>
      <c r="H234" s="174">
        <v>13</v>
      </c>
      <c r="I234" s="175"/>
      <c r="L234" s="171"/>
      <c r="M234" s="176"/>
      <c r="T234" s="177"/>
      <c r="AT234" s="172" t="s">
        <v>173</v>
      </c>
      <c r="AU234" s="172" t="s">
        <v>85</v>
      </c>
      <c r="AV234" s="13" t="s">
        <v>91</v>
      </c>
      <c r="AW234" s="13" t="s">
        <v>29</v>
      </c>
      <c r="AX234" s="13" t="s">
        <v>81</v>
      </c>
      <c r="AY234" s="172" t="s">
        <v>167</v>
      </c>
    </row>
    <row r="235" spans="2:65" s="1" customFormat="1" ht="16.5" customHeight="1" x14ac:dyDescent="0.2">
      <c r="B235" s="149"/>
      <c r="C235" s="191" t="s">
        <v>277</v>
      </c>
      <c r="D235" s="191" t="s">
        <v>262</v>
      </c>
      <c r="E235" s="192" t="s">
        <v>278</v>
      </c>
      <c r="F235" s="193" t="s">
        <v>279</v>
      </c>
      <c r="G235" s="194" t="s">
        <v>254</v>
      </c>
      <c r="H235" s="195">
        <v>10</v>
      </c>
      <c r="I235" s="196"/>
      <c r="J235" s="195">
        <f>ROUND(I235*H235,3)</f>
        <v>0</v>
      </c>
      <c r="K235" s="197"/>
      <c r="L235" s="198"/>
      <c r="M235" s="199" t="s">
        <v>1</v>
      </c>
      <c r="N235" s="200" t="s">
        <v>42</v>
      </c>
      <c r="P235" s="159">
        <f>O235*H235</f>
        <v>0</v>
      </c>
      <c r="Q235" s="159">
        <v>0</v>
      </c>
      <c r="R235" s="159">
        <f>Q235*H235</f>
        <v>0</v>
      </c>
      <c r="S235" s="159">
        <v>0</v>
      </c>
      <c r="T235" s="160">
        <f>S235*H235</f>
        <v>0</v>
      </c>
      <c r="AR235" s="161" t="s">
        <v>103</v>
      </c>
      <c r="AT235" s="161" t="s">
        <v>262</v>
      </c>
      <c r="AU235" s="161" t="s">
        <v>85</v>
      </c>
      <c r="AY235" s="17" t="s">
        <v>167</v>
      </c>
      <c r="BE235" s="96">
        <f>IF(N235="základná",J235,0)</f>
        <v>0</v>
      </c>
      <c r="BF235" s="96">
        <f>IF(N235="znížená",J235,0)</f>
        <v>0</v>
      </c>
      <c r="BG235" s="96">
        <f>IF(N235="zákl. prenesená",J235,0)</f>
        <v>0</v>
      </c>
      <c r="BH235" s="96">
        <f>IF(N235="zníž. prenesená",J235,0)</f>
        <v>0</v>
      </c>
      <c r="BI235" s="96">
        <f>IF(N235="nulová",J235,0)</f>
        <v>0</v>
      </c>
      <c r="BJ235" s="17" t="s">
        <v>85</v>
      </c>
      <c r="BK235" s="162">
        <f>ROUND(I235*H235,3)</f>
        <v>0</v>
      </c>
      <c r="BL235" s="17" t="s">
        <v>91</v>
      </c>
      <c r="BM235" s="161" t="s">
        <v>280</v>
      </c>
    </row>
    <row r="236" spans="2:65" s="12" customFormat="1" x14ac:dyDescent="0.2">
      <c r="B236" s="163"/>
      <c r="D236" s="164" t="s">
        <v>173</v>
      </c>
      <c r="E236" s="165" t="s">
        <v>1</v>
      </c>
      <c r="F236" s="166" t="s">
        <v>273</v>
      </c>
      <c r="H236" s="167">
        <v>3</v>
      </c>
      <c r="I236" s="168"/>
      <c r="L236" s="163"/>
      <c r="M236" s="169"/>
      <c r="T236" s="170"/>
      <c r="AT236" s="165" t="s">
        <v>173</v>
      </c>
      <c r="AU236" s="165" t="s">
        <v>85</v>
      </c>
      <c r="AV236" s="12" t="s">
        <v>85</v>
      </c>
      <c r="AW236" s="12" t="s">
        <v>29</v>
      </c>
      <c r="AX236" s="12" t="s">
        <v>76</v>
      </c>
      <c r="AY236" s="165" t="s">
        <v>167</v>
      </c>
    </row>
    <row r="237" spans="2:65" s="12" customFormat="1" x14ac:dyDescent="0.2">
      <c r="B237" s="163"/>
      <c r="D237" s="164" t="s">
        <v>173</v>
      </c>
      <c r="E237" s="165" t="s">
        <v>1</v>
      </c>
      <c r="F237" s="166" t="s">
        <v>275</v>
      </c>
      <c r="H237" s="167">
        <v>7</v>
      </c>
      <c r="I237" s="168"/>
      <c r="L237" s="163"/>
      <c r="M237" s="169"/>
      <c r="T237" s="170"/>
      <c r="AT237" s="165" t="s">
        <v>173</v>
      </c>
      <c r="AU237" s="165" t="s">
        <v>85</v>
      </c>
      <c r="AV237" s="12" t="s">
        <v>85</v>
      </c>
      <c r="AW237" s="12" t="s">
        <v>29</v>
      </c>
      <c r="AX237" s="12" t="s">
        <v>76</v>
      </c>
      <c r="AY237" s="165" t="s">
        <v>167</v>
      </c>
    </row>
    <row r="238" spans="2:65" s="13" customFormat="1" x14ac:dyDescent="0.2">
      <c r="B238" s="171"/>
      <c r="D238" s="164" t="s">
        <v>173</v>
      </c>
      <c r="E238" s="172" t="s">
        <v>1</v>
      </c>
      <c r="F238" s="173" t="s">
        <v>177</v>
      </c>
      <c r="H238" s="174">
        <v>10</v>
      </c>
      <c r="I238" s="175"/>
      <c r="L238" s="171"/>
      <c r="M238" s="176"/>
      <c r="T238" s="177"/>
      <c r="AT238" s="172" t="s">
        <v>173</v>
      </c>
      <c r="AU238" s="172" t="s">
        <v>85</v>
      </c>
      <c r="AV238" s="13" t="s">
        <v>91</v>
      </c>
      <c r="AW238" s="13" t="s">
        <v>29</v>
      </c>
      <c r="AX238" s="13" t="s">
        <v>81</v>
      </c>
      <c r="AY238" s="172" t="s">
        <v>167</v>
      </c>
    </row>
    <row r="239" spans="2:65" s="1" customFormat="1" ht="16.5" customHeight="1" x14ac:dyDescent="0.2">
      <c r="B239" s="149"/>
      <c r="C239" s="191" t="s">
        <v>219</v>
      </c>
      <c r="D239" s="191" t="s">
        <v>262</v>
      </c>
      <c r="E239" s="192" t="s">
        <v>281</v>
      </c>
      <c r="F239" s="193" t="s">
        <v>282</v>
      </c>
      <c r="G239" s="194" t="s">
        <v>254</v>
      </c>
      <c r="H239" s="195">
        <v>2</v>
      </c>
      <c r="I239" s="196"/>
      <c r="J239" s="195">
        <f>ROUND(I239*H239,3)</f>
        <v>0</v>
      </c>
      <c r="K239" s="197"/>
      <c r="L239" s="198"/>
      <c r="M239" s="199" t="s">
        <v>1</v>
      </c>
      <c r="N239" s="200" t="s">
        <v>42</v>
      </c>
      <c r="P239" s="159">
        <f>O239*H239</f>
        <v>0</v>
      </c>
      <c r="Q239" s="159">
        <v>0</v>
      </c>
      <c r="R239" s="159">
        <f>Q239*H239</f>
        <v>0</v>
      </c>
      <c r="S239" s="159">
        <v>0</v>
      </c>
      <c r="T239" s="160">
        <f>S239*H239</f>
        <v>0</v>
      </c>
      <c r="AR239" s="161" t="s">
        <v>103</v>
      </c>
      <c r="AT239" s="161" t="s">
        <v>262</v>
      </c>
      <c r="AU239" s="161" t="s">
        <v>85</v>
      </c>
      <c r="AY239" s="17" t="s">
        <v>167</v>
      </c>
      <c r="BE239" s="96">
        <f>IF(N239="základná",J239,0)</f>
        <v>0</v>
      </c>
      <c r="BF239" s="96">
        <f>IF(N239="znížená",J239,0)</f>
        <v>0</v>
      </c>
      <c r="BG239" s="96">
        <f>IF(N239="zákl. prenesená",J239,0)</f>
        <v>0</v>
      </c>
      <c r="BH239" s="96">
        <f>IF(N239="zníž. prenesená",J239,0)</f>
        <v>0</v>
      </c>
      <c r="BI239" s="96">
        <f>IF(N239="nulová",J239,0)</f>
        <v>0</v>
      </c>
      <c r="BJ239" s="17" t="s">
        <v>85</v>
      </c>
      <c r="BK239" s="162">
        <f>ROUND(I239*H239,3)</f>
        <v>0</v>
      </c>
      <c r="BL239" s="17" t="s">
        <v>91</v>
      </c>
      <c r="BM239" s="161" t="s">
        <v>283</v>
      </c>
    </row>
    <row r="240" spans="2:65" s="12" customFormat="1" x14ac:dyDescent="0.2">
      <c r="B240" s="163"/>
      <c r="D240" s="164" t="s">
        <v>173</v>
      </c>
      <c r="E240" s="165" t="s">
        <v>1</v>
      </c>
      <c r="F240" s="166" t="s">
        <v>274</v>
      </c>
      <c r="H240" s="167">
        <v>2</v>
      </c>
      <c r="I240" s="168"/>
      <c r="L240" s="163"/>
      <c r="M240" s="169"/>
      <c r="T240" s="170"/>
      <c r="AT240" s="165" t="s">
        <v>173</v>
      </c>
      <c r="AU240" s="165" t="s">
        <v>85</v>
      </c>
      <c r="AV240" s="12" t="s">
        <v>85</v>
      </c>
      <c r="AW240" s="12" t="s">
        <v>29</v>
      </c>
      <c r="AX240" s="12" t="s">
        <v>76</v>
      </c>
      <c r="AY240" s="165" t="s">
        <v>167</v>
      </c>
    </row>
    <row r="241" spans="2:65" s="13" customFormat="1" x14ac:dyDescent="0.2">
      <c r="B241" s="171"/>
      <c r="D241" s="164" t="s">
        <v>173</v>
      </c>
      <c r="E241" s="172" t="s">
        <v>1</v>
      </c>
      <c r="F241" s="173" t="s">
        <v>177</v>
      </c>
      <c r="H241" s="174">
        <v>2</v>
      </c>
      <c r="I241" s="175"/>
      <c r="L241" s="171"/>
      <c r="M241" s="176"/>
      <c r="T241" s="177"/>
      <c r="AT241" s="172" t="s">
        <v>173</v>
      </c>
      <c r="AU241" s="172" t="s">
        <v>85</v>
      </c>
      <c r="AV241" s="13" t="s">
        <v>91</v>
      </c>
      <c r="AW241" s="13" t="s">
        <v>29</v>
      </c>
      <c r="AX241" s="13" t="s">
        <v>81</v>
      </c>
      <c r="AY241" s="172" t="s">
        <v>167</v>
      </c>
    </row>
    <row r="242" spans="2:65" s="1" customFormat="1" ht="16.5" customHeight="1" x14ac:dyDescent="0.2">
      <c r="B242" s="149"/>
      <c r="C242" s="191" t="s">
        <v>284</v>
      </c>
      <c r="D242" s="191" t="s">
        <v>262</v>
      </c>
      <c r="E242" s="192" t="s">
        <v>285</v>
      </c>
      <c r="F242" s="193" t="s">
        <v>286</v>
      </c>
      <c r="G242" s="194" t="s">
        <v>254</v>
      </c>
      <c r="H242" s="195">
        <v>1</v>
      </c>
      <c r="I242" s="196"/>
      <c r="J242" s="195">
        <f>ROUND(I242*H242,3)</f>
        <v>0</v>
      </c>
      <c r="K242" s="197"/>
      <c r="L242" s="198"/>
      <c r="M242" s="199" t="s">
        <v>1</v>
      </c>
      <c r="N242" s="200" t="s">
        <v>42</v>
      </c>
      <c r="P242" s="159">
        <f>O242*H242</f>
        <v>0</v>
      </c>
      <c r="Q242" s="159">
        <v>0</v>
      </c>
      <c r="R242" s="159">
        <f>Q242*H242</f>
        <v>0</v>
      </c>
      <c r="S242" s="159">
        <v>0</v>
      </c>
      <c r="T242" s="160">
        <f>S242*H242</f>
        <v>0</v>
      </c>
      <c r="AR242" s="161" t="s">
        <v>103</v>
      </c>
      <c r="AT242" s="161" t="s">
        <v>262</v>
      </c>
      <c r="AU242" s="161" t="s">
        <v>85</v>
      </c>
      <c r="AY242" s="17" t="s">
        <v>167</v>
      </c>
      <c r="BE242" s="96">
        <f>IF(N242="základná",J242,0)</f>
        <v>0</v>
      </c>
      <c r="BF242" s="96">
        <f>IF(N242="znížená",J242,0)</f>
        <v>0</v>
      </c>
      <c r="BG242" s="96">
        <f>IF(N242="zákl. prenesená",J242,0)</f>
        <v>0</v>
      </c>
      <c r="BH242" s="96">
        <f>IF(N242="zníž. prenesená",J242,0)</f>
        <v>0</v>
      </c>
      <c r="BI242" s="96">
        <f>IF(N242="nulová",J242,0)</f>
        <v>0</v>
      </c>
      <c r="BJ242" s="17" t="s">
        <v>85</v>
      </c>
      <c r="BK242" s="162">
        <f>ROUND(I242*H242,3)</f>
        <v>0</v>
      </c>
      <c r="BL242" s="17" t="s">
        <v>91</v>
      </c>
      <c r="BM242" s="161" t="s">
        <v>287</v>
      </c>
    </row>
    <row r="243" spans="2:65" s="12" customFormat="1" x14ac:dyDescent="0.2">
      <c r="B243" s="163"/>
      <c r="D243" s="164" t="s">
        <v>173</v>
      </c>
      <c r="E243" s="165" t="s">
        <v>1</v>
      </c>
      <c r="F243" s="166" t="s">
        <v>276</v>
      </c>
      <c r="H243" s="167">
        <v>1</v>
      </c>
      <c r="I243" s="168"/>
      <c r="L243" s="163"/>
      <c r="M243" s="169"/>
      <c r="T243" s="170"/>
      <c r="AT243" s="165" t="s">
        <v>173</v>
      </c>
      <c r="AU243" s="165" t="s">
        <v>85</v>
      </c>
      <c r="AV243" s="12" t="s">
        <v>85</v>
      </c>
      <c r="AW243" s="12" t="s">
        <v>29</v>
      </c>
      <c r="AX243" s="12" t="s">
        <v>76</v>
      </c>
      <c r="AY243" s="165" t="s">
        <v>167</v>
      </c>
    </row>
    <row r="244" spans="2:65" s="13" customFormat="1" x14ac:dyDescent="0.2">
      <c r="B244" s="171"/>
      <c r="D244" s="164" t="s">
        <v>173</v>
      </c>
      <c r="E244" s="172" t="s">
        <v>1</v>
      </c>
      <c r="F244" s="173" t="s">
        <v>177</v>
      </c>
      <c r="H244" s="174">
        <v>1</v>
      </c>
      <c r="I244" s="175"/>
      <c r="L244" s="171"/>
      <c r="M244" s="176"/>
      <c r="T244" s="177"/>
      <c r="AT244" s="172" t="s">
        <v>173</v>
      </c>
      <c r="AU244" s="172" t="s">
        <v>85</v>
      </c>
      <c r="AV244" s="13" t="s">
        <v>91</v>
      </c>
      <c r="AW244" s="13" t="s">
        <v>29</v>
      </c>
      <c r="AX244" s="13" t="s">
        <v>81</v>
      </c>
      <c r="AY244" s="172" t="s">
        <v>167</v>
      </c>
    </row>
    <row r="245" spans="2:65" s="1" customFormat="1" ht="33" customHeight="1" x14ac:dyDescent="0.2">
      <c r="B245" s="149"/>
      <c r="C245" s="150" t="s">
        <v>225</v>
      </c>
      <c r="D245" s="150" t="s">
        <v>169</v>
      </c>
      <c r="E245" s="151" t="s">
        <v>288</v>
      </c>
      <c r="F245" s="152" t="s">
        <v>289</v>
      </c>
      <c r="G245" s="153" t="s">
        <v>201</v>
      </c>
      <c r="H245" s="154">
        <v>0.46899999999999997</v>
      </c>
      <c r="I245" s="155"/>
      <c r="J245" s="154">
        <f>ROUND(I245*H245,3)</f>
        <v>0</v>
      </c>
      <c r="K245" s="156"/>
      <c r="L245" s="33"/>
      <c r="M245" s="157" t="s">
        <v>1</v>
      </c>
      <c r="N245" s="158" t="s">
        <v>42</v>
      </c>
      <c r="P245" s="159">
        <f>O245*H245</f>
        <v>0</v>
      </c>
      <c r="Q245" s="159">
        <v>0</v>
      </c>
      <c r="R245" s="159">
        <f>Q245*H245</f>
        <v>0</v>
      </c>
      <c r="S245" s="159">
        <v>0</v>
      </c>
      <c r="T245" s="160">
        <f>S245*H245</f>
        <v>0</v>
      </c>
      <c r="AR245" s="161" t="s">
        <v>91</v>
      </c>
      <c r="AT245" s="161" t="s">
        <v>169</v>
      </c>
      <c r="AU245" s="161" t="s">
        <v>85</v>
      </c>
      <c r="AY245" s="17" t="s">
        <v>167</v>
      </c>
      <c r="BE245" s="96">
        <f>IF(N245="základná",J245,0)</f>
        <v>0</v>
      </c>
      <c r="BF245" s="96">
        <f>IF(N245="znížená",J245,0)</f>
        <v>0</v>
      </c>
      <c r="BG245" s="96">
        <f>IF(N245="zákl. prenesená",J245,0)</f>
        <v>0</v>
      </c>
      <c r="BH245" s="96">
        <f>IF(N245="zníž. prenesená",J245,0)</f>
        <v>0</v>
      </c>
      <c r="BI245" s="96">
        <f>IF(N245="nulová",J245,0)</f>
        <v>0</v>
      </c>
      <c r="BJ245" s="17" t="s">
        <v>85</v>
      </c>
      <c r="BK245" s="162">
        <f>ROUND(I245*H245,3)</f>
        <v>0</v>
      </c>
      <c r="BL245" s="17" t="s">
        <v>91</v>
      </c>
      <c r="BM245" s="161" t="s">
        <v>290</v>
      </c>
    </row>
    <row r="246" spans="2:65" s="12" customFormat="1" ht="22.5" x14ac:dyDescent="0.2">
      <c r="B246" s="163"/>
      <c r="D246" s="164" t="s">
        <v>173</v>
      </c>
      <c r="E246" s="165" t="s">
        <v>1</v>
      </c>
      <c r="F246" s="166" t="s">
        <v>291</v>
      </c>
      <c r="H246" s="167">
        <v>0.38200000000000001</v>
      </c>
      <c r="I246" s="168"/>
      <c r="L246" s="163"/>
      <c r="M246" s="169"/>
      <c r="T246" s="170"/>
      <c r="AT246" s="165" t="s">
        <v>173</v>
      </c>
      <c r="AU246" s="165" t="s">
        <v>85</v>
      </c>
      <c r="AV246" s="12" t="s">
        <v>85</v>
      </c>
      <c r="AW246" s="12" t="s">
        <v>29</v>
      </c>
      <c r="AX246" s="12" t="s">
        <v>76</v>
      </c>
      <c r="AY246" s="165" t="s">
        <v>167</v>
      </c>
    </row>
    <row r="247" spans="2:65" s="12" customFormat="1" x14ac:dyDescent="0.2">
      <c r="B247" s="163"/>
      <c r="D247" s="164" t="s">
        <v>173</v>
      </c>
      <c r="E247" s="165" t="s">
        <v>1</v>
      </c>
      <c r="F247" s="166" t="s">
        <v>292</v>
      </c>
      <c r="H247" s="167">
        <v>8.6999999999999994E-2</v>
      </c>
      <c r="I247" s="168"/>
      <c r="L247" s="163"/>
      <c r="M247" s="169"/>
      <c r="T247" s="170"/>
      <c r="AT247" s="165" t="s">
        <v>173</v>
      </c>
      <c r="AU247" s="165" t="s">
        <v>85</v>
      </c>
      <c r="AV247" s="12" t="s">
        <v>85</v>
      </c>
      <c r="AW247" s="12" t="s">
        <v>29</v>
      </c>
      <c r="AX247" s="12" t="s">
        <v>76</v>
      </c>
      <c r="AY247" s="165" t="s">
        <v>167</v>
      </c>
    </row>
    <row r="248" spans="2:65" s="13" customFormat="1" x14ac:dyDescent="0.2">
      <c r="B248" s="171"/>
      <c r="D248" s="164" t="s">
        <v>173</v>
      </c>
      <c r="E248" s="172" t="s">
        <v>1</v>
      </c>
      <c r="F248" s="173" t="s">
        <v>177</v>
      </c>
      <c r="H248" s="174">
        <v>0.46899999999999997</v>
      </c>
      <c r="I248" s="175"/>
      <c r="L248" s="171"/>
      <c r="M248" s="176"/>
      <c r="T248" s="177"/>
      <c r="AT248" s="172" t="s">
        <v>173</v>
      </c>
      <c r="AU248" s="172" t="s">
        <v>85</v>
      </c>
      <c r="AV248" s="13" t="s">
        <v>91</v>
      </c>
      <c r="AW248" s="13" t="s">
        <v>29</v>
      </c>
      <c r="AX248" s="13" t="s">
        <v>81</v>
      </c>
      <c r="AY248" s="172" t="s">
        <v>167</v>
      </c>
    </row>
    <row r="249" spans="2:65" s="1" customFormat="1" ht="24.2" customHeight="1" x14ac:dyDescent="0.2">
      <c r="B249" s="149"/>
      <c r="C249" s="191" t="s">
        <v>293</v>
      </c>
      <c r="D249" s="191" t="s">
        <v>262</v>
      </c>
      <c r="E249" s="192" t="s">
        <v>294</v>
      </c>
      <c r="F249" s="193" t="s">
        <v>295</v>
      </c>
      <c r="G249" s="194" t="s">
        <v>201</v>
      </c>
      <c r="H249" s="195">
        <v>0.46899999999999997</v>
      </c>
      <c r="I249" s="196"/>
      <c r="J249" s="195">
        <f>ROUND(I249*H249,3)</f>
        <v>0</v>
      </c>
      <c r="K249" s="197"/>
      <c r="L249" s="198"/>
      <c r="M249" s="199" t="s">
        <v>1</v>
      </c>
      <c r="N249" s="200" t="s">
        <v>42</v>
      </c>
      <c r="P249" s="159">
        <f>O249*H249</f>
        <v>0</v>
      </c>
      <c r="Q249" s="159">
        <v>0</v>
      </c>
      <c r="R249" s="159">
        <f>Q249*H249</f>
        <v>0</v>
      </c>
      <c r="S249" s="159">
        <v>0</v>
      </c>
      <c r="T249" s="160">
        <f>S249*H249</f>
        <v>0</v>
      </c>
      <c r="AR249" s="161" t="s">
        <v>103</v>
      </c>
      <c r="AT249" s="161" t="s">
        <v>262</v>
      </c>
      <c r="AU249" s="161" t="s">
        <v>85</v>
      </c>
      <c r="AY249" s="17" t="s">
        <v>167</v>
      </c>
      <c r="BE249" s="96">
        <f>IF(N249="základná",J249,0)</f>
        <v>0</v>
      </c>
      <c r="BF249" s="96">
        <f>IF(N249="znížená",J249,0)</f>
        <v>0</v>
      </c>
      <c r="BG249" s="96">
        <f>IF(N249="zákl. prenesená",J249,0)</f>
        <v>0</v>
      </c>
      <c r="BH249" s="96">
        <f>IF(N249="zníž. prenesená",J249,0)</f>
        <v>0</v>
      </c>
      <c r="BI249" s="96">
        <f>IF(N249="nulová",J249,0)</f>
        <v>0</v>
      </c>
      <c r="BJ249" s="17" t="s">
        <v>85</v>
      </c>
      <c r="BK249" s="162">
        <f>ROUND(I249*H249,3)</f>
        <v>0</v>
      </c>
      <c r="BL249" s="17" t="s">
        <v>91</v>
      </c>
      <c r="BM249" s="161" t="s">
        <v>296</v>
      </c>
    </row>
    <row r="250" spans="2:65" s="1" customFormat="1" ht="24.2" customHeight="1" x14ac:dyDescent="0.2">
      <c r="B250" s="149"/>
      <c r="C250" s="150" t="s">
        <v>230</v>
      </c>
      <c r="D250" s="150" t="s">
        <v>169</v>
      </c>
      <c r="E250" s="151" t="s">
        <v>297</v>
      </c>
      <c r="F250" s="152" t="s">
        <v>298</v>
      </c>
      <c r="G250" s="153" t="s">
        <v>299</v>
      </c>
      <c r="H250" s="154">
        <v>38.625</v>
      </c>
      <c r="I250" s="155"/>
      <c r="J250" s="154">
        <f>ROUND(I250*H250,3)</f>
        <v>0</v>
      </c>
      <c r="K250" s="156"/>
      <c r="L250" s="33"/>
      <c r="M250" s="157" t="s">
        <v>1</v>
      </c>
      <c r="N250" s="158" t="s">
        <v>42</v>
      </c>
      <c r="P250" s="159">
        <f>O250*H250</f>
        <v>0</v>
      </c>
      <c r="Q250" s="159">
        <v>0</v>
      </c>
      <c r="R250" s="159">
        <f>Q250*H250</f>
        <v>0</v>
      </c>
      <c r="S250" s="159">
        <v>0</v>
      </c>
      <c r="T250" s="160">
        <f>S250*H250</f>
        <v>0</v>
      </c>
      <c r="AR250" s="161" t="s">
        <v>91</v>
      </c>
      <c r="AT250" s="161" t="s">
        <v>169</v>
      </c>
      <c r="AU250" s="161" t="s">
        <v>85</v>
      </c>
      <c r="AY250" s="17" t="s">
        <v>167</v>
      </c>
      <c r="BE250" s="96">
        <f>IF(N250="základná",J250,0)</f>
        <v>0</v>
      </c>
      <c r="BF250" s="96">
        <f>IF(N250="znížená",J250,0)</f>
        <v>0</v>
      </c>
      <c r="BG250" s="96">
        <f>IF(N250="zákl. prenesená",J250,0)</f>
        <v>0</v>
      </c>
      <c r="BH250" s="96">
        <f>IF(N250="zníž. prenesená",J250,0)</f>
        <v>0</v>
      </c>
      <c r="BI250" s="96">
        <f>IF(N250="nulová",J250,0)</f>
        <v>0</v>
      </c>
      <c r="BJ250" s="17" t="s">
        <v>85</v>
      </c>
      <c r="BK250" s="162">
        <f>ROUND(I250*H250,3)</f>
        <v>0</v>
      </c>
      <c r="BL250" s="17" t="s">
        <v>91</v>
      </c>
      <c r="BM250" s="161" t="s">
        <v>300</v>
      </c>
    </row>
    <row r="251" spans="2:65" s="12" customFormat="1" ht="22.5" x14ac:dyDescent="0.2">
      <c r="B251" s="163"/>
      <c r="D251" s="164" t="s">
        <v>173</v>
      </c>
      <c r="E251" s="165" t="s">
        <v>1</v>
      </c>
      <c r="F251" s="166" t="s">
        <v>301</v>
      </c>
      <c r="H251" s="167">
        <v>33.676000000000002</v>
      </c>
      <c r="I251" s="168"/>
      <c r="L251" s="163"/>
      <c r="M251" s="169"/>
      <c r="T251" s="170"/>
      <c r="AT251" s="165" t="s">
        <v>173</v>
      </c>
      <c r="AU251" s="165" t="s">
        <v>85</v>
      </c>
      <c r="AV251" s="12" t="s">
        <v>85</v>
      </c>
      <c r="AW251" s="12" t="s">
        <v>29</v>
      </c>
      <c r="AX251" s="12" t="s">
        <v>76</v>
      </c>
      <c r="AY251" s="165" t="s">
        <v>167</v>
      </c>
    </row>
    <row r="252" spans="2:65" s="12" customFormat="1" x14ac:dyDescent="0.2">
      <c r="B252" s="163"/>
      <c r="D252" s="164" t="s">
        <v>173</v>
      </c>
      <c r="E252" s="165" t="s">
        <v>1</v>
      </c>
      <c r="F252" s="166" t="s">
        <v>302</v>
      </c>
      <c r="H252" s="167">
        <v>4.9489999999999998</v>
      </c>
      <c r="I252" s="168"/>
      <c r="L252" s="163"/>
      <c r="M252" s="169"/>
      <c r="T252" s="170"/>
      <c r="AT252" s="165" t="s">
        <v>173</v>
      </c>
      <c r="AU252" s="165" t="s">
        <v>85</v>
      </c>
      <c r="AV252" s="12" t="s">
        <v>85</v>
      </c>
      <c r="AW252" s="12" t="s">
        <v>29</v>
      </c>
      <c r="AX252" s="12" t="s">
        <v>76</v>
      </c>
      <c r="AY252" s="165" t="s">
        <v>167</v>
      </c>
    </row>
    <row r="253" spans="2:65" s="13" customFormat="1" x14ac:dyDescent="0.2">
      <c r="B253" s="171"/>
      <c r="D253" s="164" t="s">
        <v>173</v>
      </c>
      <c r="E253" s="172" t="s">
        <v>1</v>
      </c>
      <c r="F253" s="173" t="s">
        <v>177</v>
      </c>
      <c r="H253" s="174">
        <v>38.625</v>
      </c>
      <c r="I253" s="175"/>
      <c r="L253" s="171"/>
      <c r="M253" s="176"/>
      <c r="T253" s="177"/>
      <c r="AT253" s="172" t="s">
        <v>173</v>
      </c>
      <c r="AU253" s="172" t="s">
        <v>85</v>
      </c>
      <c r="AV253" s="13" t="s">
        <v>91</v>
      </c>
      <c r="AW253" s="13" t="s">
        <v>29</v>
      </c>
      <c r="AX253" s="13" t="s">
        <v>81</v>
      </c>
      <c r="AY253" s="172" t="s">
        <v>167</v>
      </c>
    </row>
    <row r="254" spans="2:65" s="1" customFormat="1" ht="24.2" customHeight="1" x14ac:dyDescent="0.2">
      <c r="B254" s="149"/>
      <c r="C254" s="150" t="s">
        <v>303</v>
      </c>
      <c r="D254" s="150" t="s">
        <v>169</v>
      </c>
      <c r="E254" s="151" t="s">
        <v>304</v>
      </c>
      <c r="F254" s="152" t="s">
        <v>305</v>
      </c>
      <c r="G254" s="153" t="s">
        <v>306</v>
      </c>
      <c r="H254" s="154">
        <v>148.38499999999999</v>
      </c>
      <c r="I254" s="155"/>
      <c r="J254" s="154">
        <f>ROUND(I254*H254,3)</f>
        <v>0</v>
      </c>
      <c r="K254" s="156"/>
      <c r="L254" s="33"/>
      <c r="M254" s="157" t="s">
        <v>1</v>
      </c>
      <c r="N254" s="158" t="s">
        <v>42</v>
      </c>
      <c r="P254" s="159">
        <f>O254*H254</f>
        <v>0</v>
      </c>
      <c r="Q254" s="159">
        <v>0</v>
      </c>
      <c r="R254" s="159">
        <f>Q254*H254</f>
        <v>0</v>
      </c>
      <c r="S254" s="159">
        <v>0</v>
      </c>
      <c r="T254" s="160">
        <f>S254*H254</f>
        <v>0</v>
      </c>
      <c r="AR254" s="161" t="s">
        <v>91</v>
      </c>
      <c r="AT254" s="161" t="s">
        <v>169</v>
      </c>
      <c r="AU254" s="161" t="s">
        <v>85</v>
      </c>
      <c r="AY254" s="17" t="s">
        <v>167</v>
      </c>
      <c r="BE254" s="96">
        <f>IF(N254="základná",J254,0)</f>
        <v>0</v>
      </c>
      <c r="BF254" s="96">
        <f>IF(N254="znížená",J254,0)</f>
        <v>0</v>
      </c>
      <c r="BG254" s="96">
        <f>IF(N254="zákl. prenesená",J254,0)</f>
        <v>0</v>
      </c>
      <c r="BH254" s="96">
        <f>IF(N254="zníž. prenesená",J254,0)</f>
        <v>0</v>
      </c>
      <c r="BI254" s="96">
        <f>IF(N254="nulová",J254,0)</f>
        <v>0</v>
      </c>
      <c r="BJ254" s="17" t="s">
        <v>85</v>
      </c>
      <c r="BK254" s="162">
        <f>ROUND(I254*H254,3)</f>
        <v>0</v>
      </c>
      <c r="BL254" s="17" t="s">
        <v>91</v>
      </c>
      <c r="BM254" s="161" t="s">
        <v>307</v>
      </c>
    </row>
    <row r="255" spans="2:65" s="14" customFormat="1" x14ac:dyDescent="0.2">
      <c r="B255" s="178"/>
      <c r="D255" s="164" t="s">
        <v>173</v>
      </c>
      <c r="E255" s="179" t="s">
        <v>1</v>
      </c>
      <c r="F255" s="180" t="s">
        <v>308</v>
      </c>
      <c r="H255" s="179" t="s">
        <v>1</v>
      </c>
      <c r="I255" s="181"/>
      <c r="L255" s="178"/>
      <c r="M255" s="182"/>
      <c r="T255" s="183"/>
      <c r="AT255" s="179" t="s">
        <v>173</v>
      </c>
      <c r="AU255" s="179" t="s">
        <v>85</v>
      </c>
      <c r="AV255" s="14" t="s">
        <v>81</v>
      </c>
      <c r="AW255" s="14" t="s">
        <v>29</v>
      </c>
      <c r="AX255" s="14" t="s">
        <v>76</v>
      </c>
      <c r="AY255" s="179" t="s">
        <v>167</v>
      </c>
    </row>
    <row r="256" spans="2:65" s="12" customFormat="1" x14ac:dyDescent="0.2">
      <c r="B256" s="163"/>
      <c r="D256" s="164" t="s">
        <v>173</v>
      </c>
      <c r="E256" s="165" t="s">
        <v>1</v>
      </c>
      <c r="F256" s="166" t="s">
        <v>309</v>
      </c>
      <c r="H256" s="167">
        <v>9.1300000000000008</v>
      </c>
      <c r="I256" s="168"/>
      <c r="L256" s="163"/>
      <c r="M256" s="169"/>
      <c r="T256" s="170"/>
      <c r="AT256" s="165" t="s">
        <v>173</v>
      </c>
      <c r="AU256" s="165" t="s">
        <v>85</v>
      </c>
      <c r="AV256" s="12" t="s">
        <v>85</v>
      </c>
      <c r="AW256" s="12" t="s">
        <v>29</v>
      </c>
      <c r="AX256" s="12" t="s">
        <v>76</v>
      </c>
      <c r="AY256" s="165" t="s">
        <v>167</v>
      </c>
    </row>
    <row r="257" spans="2:65" s="12" customFormat="1" ht="33.75" x14ac:dyDescent="0.2">
      <c r="B257" s="163"/>
      <c r="D257" s="164" t="s">
        <v>173</v>
      </c>
      <c r="E257" s="165" t="s">
        <v>1</v>
      </c>
      <c r="F257" s="166" t="s">
        <v>310</v>
      </c>
      <c r="H257" s="167">
        <v>45.83</v>
      </c>
      <c r="I257" s="168"/>
      <c r="L257" s="163"/>
      <c r="M257" s="169"/>
      <c r="T257" s="170"/>
      <c r="AT257" s="165" t="s">
        <v>173</v>
      </c>
      <c r="AU257" s="165" t="s">
        <v>85</v>
      </c>
      <c r="AV257" s="12" t="s">
        <v>85</v>
      </c>
      <c r="AW257" s="12" t="s">
        <v>29</v>
      </c>
      <c r="AX257" s="12" t="s">
        <v>76</v>
      </c>
      <c r="AY257" s="165" t="s">
        <v>167</v>
      </c>
    </row>
    <row r="258" spans="2:65" s="12" customFormat="1" x14ac:dyDescent="0.2">
      <c r="B258" s="163"/>
      <c r="D258" s="164" t="s">
        <v>173</v>
      </c>
      <c r="E258" s="165" t="s">
        <v>1</v>
      </c>
      <c r="F258" s="166" t="s">
        <v>311</v>
      </c>
      <c r="H258" s="167">
        <v>0.9</v>
      </c>
      <c r="I258" s="168"/>
      <c r="L258" s="163"/>
      <c r="M258" s="169"/>
      <c r="T258" s="170"/>
      <c r="AT258" s="165" t="s">
        <v>173</v>
      </c>
      <c r="AU258" s="165" t="s">
        <v>85</v>
      </c>
      <c r="AV258" s="12" t="s">
        <v>85</v>
      </c>
      <c r="AW258" s="12" t="s">
        <v>29</v>
      </c>
      <c r="AX258" s="12" t="s">
        <v>76</v>
      </c>
      <c r="AY258" s="165" t="s">
        <v>167</v>
      </c>
    </row>
    <row r="259" spans="2:65" s="12" customFormat="1" x14ac:dyDescent="0.2">
      <c r="B259" s="163"/>
      <c r="D259" s="164" t="s">
        <v>173</v>
      </c>
      <c r="E259" s="165" t="s">
        <v>1</v>
      </c>
      <c r="F259" s="166" t="s">
        <v>312</v>
      </c>
      <c r="H259" s="167">
        <v>6.49</v>
      </c>
      <c r="I259" s="168"/>
      <c r="L259" s="163"/>
      <c r="M259" s="169"/>
      <c r="T259" s="170"/>
      <c r="AT259" s="165" t="s">
        <v>173</v>
      </c>
      <c r="AU259" s="165" t="s">
        <v>85</v>
      </c>
      <c r="AV259" s="12" t="s">
        <v>85</v>
      </c>
      <c r="AW259" s="12" t="s">
        <v>29</v>
      </c>
      <c r="AX259" s="12" t="s">
        <v>76</v>
      </c>
      <c r="AY259" s="165" t="s">
        <v>167</v>
      </c>
    </row>
    <row r="260" spans="2:65" s="12" customFormat="1" x14ac:dyDescent="0.2">
      <c r="B260" s="163"/>
      <c r="D260" s="164" t="s">
        <v>173</v>
      </c>
      <c r="E260" s="165" t="s">
        <v>1</v>
      </c>
      <c r="F260" s="166" t="s">
        <v>313</v>
      </c>
      <c r="H260" s="167">
        <v>42.085000000000001</v>
      </c>
      <c r="I260" s="168"/>
      <c r="L260" s="163"/>
      <c r="M260" s="169"/>
      <c r="T260" s="170"/>
      <c r="AT260" s="165" t="s">
        <v>173</v>
      </c>
      <c r="AU260" s="165" t="s">
        <v>85</v>
      </c>
      <c r="AV260" s="12" t="s">
        <v>85</v>
      </c>
      <c r="AW260" s="12" t="s">
        <v>29</v>
      </c>
      <c r="AX260" s="12" t="s">
        <v>76</v>
      </c>
      <c r="AY260" s="165" t="s">
        <v>167</v>
      </c>
    </row>
    <row r="261" spans="2:65" s="12" customFormat="1" x14ac:dyDescent="0.2">
      <c r="B261" s="163"/>
      <c r="D261" s="164" t="s">
        <v>173</v>
      </c>
      <c r="E261" s="165" t="s">
        <v>1</v>
      </c>
      <c r="F261" s="166" t="s">
        <v>314</v>
      </c>
      <c r="H261" s="167">
        <v>36.25</v>
      </c>
      <c r="I261" s="168"/>
      <c r="L261" s="163"/>
      <c r="M261" s="169"/>
      <c r="T261" s="170"/>
      <c r="AT261" s="165" t="s">
        <v>173</v>
      </c>
      <c r="AU261" s="165" t="s">
        <v>85</v>
      </c>
      <c r="AV261" s="12" t="s">
        <v>85</v>
      </c>
      <c r="AW261" s="12" t="s">
        <v>29</v>
      </c>
      <c r="AX261" s="12" t="s">
        <v>76</v>
      </c>
      <c r="AY261" s="165" t="s">
        <v>167</v>
      </c>
    </row>
    <row r="262" spans="2:65" s="12" customFormat="1" x14ac:dyDescent="0.2">
      <c r="B262" s="163"/>
      <c r="D262" s="164" t="s">
        <v>173</v>
      </c>
      <c r="E262" s="165" t="s">
        <v>1</v>
      </c>
      <c r="F262" s="166" t="s">
        <v>315</v>
      </c>
      <c r="H262" s="167">
        <v>2.6</v>
      </c>
      <c r="I262" s="168"/>
      <c r="L262" s="163"/>
      <c r="M262" s="169"/>
      <c r="T262" s="170"/>
      <c r="AT262" s="165" t="s">
        <v>173</v>
      </c>
      <c r="AU262" s="165" t="s">
        <v>85</v>
      </c>
      <c r="AV262" s="12" t="s">
        <v>85</v>
      </c>
      <c r="AW262" s="12" t="s">
        <v>29</v>
      </c>
      <c r="AX262" s="12" t="s">
        <v>76</v>
      </c>
      <c r="AY262" s="165" t="s">
        <v>167</v>
      </c>
    </row>
    <row r="263" spans="2:65" s="12" customFormat="1" x14ac:dyDescent="0.2">
      <c r="B263" s="163"/>
      <c r="D263" s="164" t="s">
        <v>173</v>
      </c>
      <c r="E263" s="165" t="s">
        <v>1</v>
      </c>
      <c r="F263" s="166" t="s">
        <v>316</v>
      </c>
      <c r="H263" s="167">
        <v>5.0999999999999996</v>
      </c>
      <c r="I263" s="168"/>
      <c r="L263" s="163"/>
      <c r="M263" s="169"/>
      <c r="T263" s="170"/>
      <c r="AT263" s="165" t="s">
        <v>173</v>
      </c>
      <c r="AU263" s="165" t="s">
        <v>85</v>
      </c>
      <c r="AV263" s="12" t="s">
        <v>85</v>
      </c>
      <c r="AW263" s="12" t="s">
        <v>29</v>
      </c>
      <c r="AX263" s="12" t="s">
        <v>76</v>
      </c>
      <c r="AY263" s="165" t="s">
        <v>167</v>
      </c>
    </row>
    <row r="264" spans="2:65" s="13" customFormat="1" x14ac:dyDescent="0.2">
      <c r="B264" s="171"/>
      <c r="D264" s="164" t="s">
        <v>173</v>
      </c>
      <c r="E264" s="172" t="s">
        <v>1</v>
      </c>
      <c r="F264" s="173" t="s">
        <v>177</v>
      </c>
      <c r="H264" s="174">
        <v>148.38499999999999</v>
      </c>
      <c r="I264" s="175"/>
      <c r="L264" s="171"/>
      <c r="M264" s="176"/>
      <c r="T264" s="177"/>
      <c r="AT264" s="172" t="s">
        <v>173</v>
      </c>
      <c r="AU264" s="172" t="s">
        <v>85</v>
      </c>
      <c r="AV264" s="13" t="s">
        <v>91</v>
      </c>
      <c r="AW264" s="13" t="s">
        <v>29</v>
      </c>
      <c r="AX264" s="13" t="s">
        <v>81</v>
      </c>
      <c r="AY264" s="172" t="s">
        <v>167</v>
      </c>
    </row>
    <row r="265" spans="2:65" s="1" customFormat="1" ht="33" customHeight="1" x14ac:dyDescent="0.2">
      <c r="B265" s="149"/>
      <c r="C265" s="150" t="s">
        <v>234</v>
      </c>
      <c r="D265" s="150" t="s">
        <v>169</v>
      </c>
      <c r="E265" s="151" t="s">
        <v>317</v>
      </c>
      <c r="F265" s="152" t="s">
        <v>318</v>
      </c>
      <c r="G265" s="153" t="s">
        <v>306</v>
      </c>
      <c r="H265" s="154">
        <v>168.6</v>
      </c>
      <c r="I265" s="155"/>
      <c r="J265" s="154">
        <f>ROUND(I265*H265,3)</f>
        <v>0</v>
      </c>
      <c r="K265" s="156"/>
      <c r="L265" s="33"/>
      <c r="M265" s="157" t="s">
        <v>1</v>
      </c>
      <c r="N265" s="158" t="s">
        <v>42</v>
      </c>
      <c r="P265" s="159">
        <f>O265*H265</f>
        <v>0</v>
      </c>
      <c r="Q265" s="159">
        <v>0</v>
      </c>
      <c r="R265" s="159">
        <f>Q265*H265</f>
        <v>0</v>
      </c>
      <c r="S265" s="159">
        <v>0</v>
      </c>
      <c r="T265" s="160">
        <f>S265*H265</f>
        <v>0</v>
      </c>
      <c r="AR265" s="161" t="s">
        <v>91</v>
      </c>
      <c r="AT265" s="161" t="s">
        <v>169</v>
      </c>
      <c r="AU265" s="161" t="s">
        <v>85</v>
      </c>
      <c r="AY265" s="17" t="s">
        <v>167</v>
      </c>
      <c r="BE265" s="96">
        <f>IF(N265="základná",J265,0)</f>
        <v>0</v>
      </c>
      <c r="BF265" s="96">
        <f>IF(N265="znížená",J265,0)</f>
        <v>0</v>
      </c>
      <c r="BG265" s="96">
        <f>IF(N265="zákl. prenesená",J265,0)</f>
        <v>0</v>
      </c>
      <c r="BH265" s="96">
        <f>IF(N265="zníž. prenesená",J265,0)</f>
        <v>0</v>
      </c>
      <c r="BI265" s="96">
        <f>IF(N265="nulová",J265,0)</f>
        <v>0</v>
      </c>
      <c r="BJ265" s="17" t="s">
        <v>85</v>
      </c>
      <c r="BK265" s="162">
        <f>ROUND(I265*H265,3)</f>
        <v>0</v>
      </c>
      <c r="BL265" s="17" t="s">
        <v>91</v>
      </c>
      <c r="BM265" s="161" t="s">
        <v>319</v>
      </c>
    </row>
    <row r="266" spans="2:65" s="12" customFormat="1" x14ac:dyDescent="0.2">
      <c r="B266" s="163"/>
      <c r="D266" s="164" t="s">
        <v>173</v>
      </c>
      <c r="E266" s="165" t="s">
        <v>1</v>
      </c>
      <c r="F266" s="166" t="s">
        <v>320</v>
      </c>
      <c r="H266" s="167">
        <v>124.4</v>
      </c>
      <c r="I266" s="168"/>
      <c r="L266" s="163"/>
      <c r="M266" s="169"/>
      <c r="T266" s="170"/>
      <c r="AT266" s="165" t="s">
        <v>173</v>
      </c>
      <c r="AU266" s="165" t="s">
        <v>85</v>
      </c>
      <c r="AV266" s="12" t="s">
        <v>85</v>
      </c>
      <c r="AW266" s="12" t="s">
        <v>29</v>
      </c>
      <c r="AX266" s="12" t="s">
        <v>76</v>
      </c>
      <c r="AY266" s="165" t="s">
        <v>167</v>
      </c>
    </row>
    <row r="267" spans="2:65" s="12" customFormat="1" x14ac:dyDescent="0.2">
      <c r="B267" s="163"/>
      <c r="D267" s="164" t="s">
        <v>173</v>
      </c>
      <c r="E267" s="165" t="s">
        <v>1</v>
      </c>
      <c r="F267" s="166" t="s">
        <v>321</v>
      </c>
      <c r="H267" s="167">
        <v>42.2</v>
      </c>
      <c r="I267" s="168"/>
      <c r="L267" s="163"/>
      <c r="M267" s="169"/>
      <c r="T267" s="170"/>
      <c r="AT267" s="165" t="s">
        <v>173</v>
      </c>
      <c r="AU267" s="165" t="s">
        <v>85</v>
      </c>
      <c r="AV267" s="12" t="s">
        <v>85</v>
      </c>
      <c r="AW267" s="12" t="s">
        <v>29</v>
      </c>
      <c r="AX267" s="12" t="s">
        <v>76</v>
      </c>
      <c r="AY267" s="165" t="s">
        <v>167</v>
      </c>
    </row>
    <row r="268" spans="2:65" s="12" customFormat="1" x14ac:dyDescent="0.2">
      <c r="B268" s="163"/>
      <c r="D268" s="164" t="s">
        <v>173</v>
      </c>
      <c r="E268" s="165" t="s">
        <v>1</v>
      </c>
      <c r="F268" s="166" t="s">
        <v>322</v>
      </c>
      <c r="H268" s="167">
        <v>2</v>
      </c>
      <c r="I268" s="168"/>
      <c r="L268" s="163"/>
      <c r="M268" s="169"/>
      <c r="T268" s="170"/>
      <c r="AT268" s="165" t="s">
        <v>173</v>
      </c>
      <c r="AU268" s="165" t="s">
        <v>85</v>
      </c>
      <c r="AV268" s="12" t="s">
        <v>85</v>
      </c>
      <c r="AW268" s="12" t="s">
        <v>29</v>
      </c>
      <c r="AX268" s="12" t="s">
        <v>76</v>
      </c>
      <c r="AY268" s="165" t="s">
        <v>167</v>
      </c>
    </row>
    <row r="269" spans="2:65" s="13" customFormat="1" x14ac:dyDescent="0.2">
      <c r="B269" s="171"/>
      <c r="D269" s="164" t="s">
        <v>173</v>
      </c>
      <c r="E269" s="172" t="s">
        <v>1</v>
      </c>
      <c r="F269" s="173" t="s">
        <v>177</v>
      </c>
      <c r="H269" s="174">
        <v>168.60000000000002</v>
      </c>
      <c r="I269" s="175"/>
      <c r="L269" s="171"/>
      <c r="M269" s="176"/>
      <c r="T269" s="177"/>
      <c r="AT269" s="172" t="s">
        <v>173</v>
      </c>
      <c r="AU269" s="172" t="s">
        <v>85</v>
      </c>
      <c r="AV269" s="13" t="s">
        <v>91</v>
      </c>
      <c r="AW269" s="13" t="s">
        <v>29</v>
      </c>
      <c r="AX269" s="13" t="s">
        <v>81</v>
      </c>
      <c r="AY269" s="172" t="s">
        <v>167</v>
      </c>
    </row>
    <row r="270" spans="2:65" s="1" customFormat="1" ht="37.9" customHeight="1" x14ac:dyDescent="0.2">
      <c r="B270" s="149"/>
      <c r="C270" s="150" t="s">
        <v>323</v>
      </c>
      <c r="D270" s="150" t="s">
        <v>169</v>
      </c>
      <c r="E270" s="151" t="s">
        <v>324</v>
      </c>
      <c r="F270" s="152" t="s">
        <v>325</v>
      </c>
      <c r="G270" s="153" t="s">
        <v>306</v>
      </c>
      <c r="H270" s="154">
        <v>143.11000000000001</v>
      </c>
      <c r="I270" s="155"/>
      <c r="J270" s="154">
        <f>ROUND(I270*H270,3)</f>
        <v>0</v>
      </c>
      <c r="K270" s="156"/>
      <c r="L270" s="33"/>
      <c r="M270" s="157" t="s">
        <v>1</v>
      </c>
      <c r="N270" s="158" t="s">
        <v>42</v>
      </c>
      <c r="P270" s="159">
        <f>O270*H270</f>
        <v>0</v>
      </c>
      <c r="Q270" s="159">
        <v>0</v>
      </c>
      <c r="R270" s="159">
        <f>Q270*H270</f>
        <v>0</v>
      </c>
      <c r="S270" s="159">
        <v>0</v>
      </c>
      <c r="T270" s="160">
        <f>S270*H270</f>
        <v>0</v>
      </c>
      <c r="AR270" s="161" t="s">
        <v>91</v>
      </c>
      <c r="AT270" s="161" t="s">
        <v>169</v>
      </c>
      <c r="AU270" s="161" t="s">
        <v>85</v>
      </c>
      <c r="AY270" s="17" t="s">
        <v>167</v>
      </c>
      <c r="BE270" s="96">
        <f>IF(N270="základná",J270,0)</f>
        <v>0</v>
      </c>
      <c r="BF270" s="96">
        <f>IF(N270="znížená",J270,0)</f>
        <v>0</v>
      </c>
      <c r="BG270" s="96">
        <f>IF(N270="zákl. prenesená",J270,0)</f>
        <v>0</v>
      </c>
      <c r="BH270" s="96">
        <f>IF(N270="zníž. prenesená",J270,0)</f>
        <v>0</v>
      </c>
      <c r="BI270" s="96">
        <f>IF(N270="nulová",J270,0)</f>
        <v>0</v>
      </c>
      <c r="BJ270" s="17" t="s">
        <v>85</v>
      </c>
      <c r="BK270" s="162">
        <f>ROUND(I270*H270,3)</f>
        <v>0</v>
      </c>
      <c r="BL270" s="17" t="s">
        <v>91</v>
      </c>
      <c r="BM270" s="161" t="s">
        <v>326</v>
      </c>
    </row>
    <row r="271" spans="2:65" s="12" customFormat="1" x14ac:dyDescent="0.2">
      <c r="B271" s="163"/>
      <c r="D271" s="164" t="s">
        <v>173</v>
      </c>
      <c r="E271" s="165" t="s">
        <v>1</v>
      </c>
      <c r="F271" s="166" t="s">
        <v>327</v>
      </c>
      <c r="H271" s="167">
        <v>27.36</v>
      </c>
      <c r="I271" s="168"/>
      <c r="L271" s="163"/>
      <c r="M271" s="169"/>
      <c r="T271" s="170"/>
      <c r="AT271" s="165" t="s">
        <v>173</v>
      </c>
      <c r="AU271" s="165" t="s">
        <v>85</v>
      </c>
      <c r="AV271" s="12" t="s">
        <v>85</v>
      </c>
      <c r="AW271" s="12" t="s">
        <v>29</v>
      </c>
      <c r="AX271" s="12" t="s">
        <v>76</v>
      </c>
      <c r="AY271" s="165" t="s">
        <v>167</v>
      </c>
    </row>
    <row r="272" spans="2:65" s="12" customFormat="1" x14ac:dyDescent="0.2">
      <c r="B272" s="163"/>
      <c r="D272" s="164" t="s">
        <v>173</v>
      </c>
      <c r="E272" s="165" t="s">
        <v>1</v>
      </c>
      <c r="F272" s="166" t="s">
        <v>328</v>
      </c>
      <c r="H272" s="167">
        <v>95.95</v>
      </c>
      <c r="I272" s="168"/>
      <c r="L272" s="163"/>
      <c r="M272" s="169"/>
      <c r="T272" s="170"/>
      <c r="AT272" s="165" t="s">
        <v>173</v>
      </c>
      <c r="AU272" s="165" t="s">
        <v>85</v>
      </c>
      <c r="AV272" s="12" t="s">
        <v>85</v>
      </c>
      <c r="AW272" s="12" t="s">
        <v>29</v>
      </c>
      <c r="AX272" s="12" t="s">
        <v>76</v>
      </c>
      <c r="AY272" s="165" t="s">
        <v>167</v>
      </c>
    </row>
    <row r="273" spans="2:65" s="12" customFormat="1" x14ac:dyDescent="0.2">
      <c r="B273" s="163"/>
      <c r="D273" s="164" t="s">
        <v>173</v>
      </c>
      <c r="E273" s="165" t="s">
        <v>1</v>
      </c>
      <c r="F273" s="166" t="s">
        <v>329</v>
      </c>
      <c r="H273" s="167">
        <v>19.8</v>
      </c>
      <c r="I273" s="168"/>
      <c r="L273" s="163"/>
      <c r="M273" s="169"/>
      <c r="T273" s="170"/>
      <c r="AT273" s="165" t="s">
        <v>173</v>
      </c>
      <c r="AU273" s="165" t="s">
        <v>85</v>
      </c>
      <c r="AV273" s="12" t="s">
        <v>85</v>
      </c>
      <c r="AW273" s="12" t="s">
        <v>29</v>
      </c>
      <c r="AX273" s="12" t="s">
        <v>76</v>
      </c>
      <c r="AY273" s="165" t="s">
        <v>167</v>
      </c>
    </row>
    <row r="274" spans="2:65" s="13" customFormat="1" x14ac:dyDescent="0.2">
      <c r="B274" s="171"/>
      <c r="D274" s="164" t="s">
        <v>173</v>
      </c>
      <c r="E274" s="172" t="s">
        <v>1</v>
      </c>
      <c r="F274" s="173" t="s">
        <v>177</v>
      </c>
      <c r="H274" s="174">
        <v>143.11000000000001</v>
      </c>
      <c r="I274" s="175"/>
      <c r="L274" s="171"/>
      <c r="M274" s="176"/>
      <c r="T274" s="177"/>
      <c r="AT274" s="172" t="s">
        <v>173</v>
      </c>
      <c r="AU274" s="172" t="s">
        <v>85</v>
      </c>
      <c r="AV274" s="13" t="s">
        <v>91</v>
      </c>
      <c r="AW274" s="13" t="s">
        <v>29</v>
      </c>
      <c r="AX274" s="13" t="s">
        <v>81</v>
      </c>
      <c r="AY274" s="172" t="s">
        <v>167</v>
      </c>
    </row>
    <row r="275" spans="2:65" s="1" customFormat="1" ht="24.2" customHeight="1" x14ac:dyDescent="0.2">
      <c r="B275" s="149"/>
      <c r="C275" s="150" t="s">
        <v>240</v>
      </c>
      <c r="D275" s="150" t="s">
        <v>169</v>
      </c>
      <c r="E275" s="151" t="s">
        <v>330</v>
      </c>
      <c r="F275" s="152" t="s">
        <v>331</v>
      </c>
      <c r="G275" s="153" t="s">
        <v>299</v>
      </c>
      <c r="H275" s="154">
        <v>55.033000000000001</v>
      </c>
      <c r="I275" s="155"/>
      <c r="J275" s="154">
        <f>ROUND(I275*H275,3)</f>
        <v>0</v>
      </c>
      <c r="K275" s="156"/>
      <c r="L275" s="33"/>
      <c r="M275" s="157" t="s">
        <v>1</v>
      </c>
      <c r="N275" s="158" t="s">
        <v>42</v>
      </c>
      <c r="P275" s="159">
        <f>O275*H275</f>
        <v>0</v>
      </c>
      <c r="Q275" s="159">
        <v>0</v>
      </c>
      <c r="R275" s="159">
        <f>Q275*H275</f>
        <v>0</v>
      </c>
      <c r="S275" s="159">
        <v>0</v>
      </c>
      <c r="T275" s="160">
        <f>S275*H275</f>
        <v>0</v>
      </c>
      <c r="AR275" s="161" t="s">
        <v>91</v>
      </c>
      <c r="AT275" s="161" t="s">
        <v>169</v>
      </c>
      <c r="AU275" s="161" t="s">
        <v>85</v>
      </c>
      <c r="AY275" s="17" t="s">
        <v>167</v>
      </c>
      <c r="BE275" s="96">
        <f>IF(N275="základná",J275,0)</f>
        <v>0</v>
      </c>
      <c r="BF275" s="96">
        <f>IF(N275="znížená",J275,0)</f>
        <v>0</v>
      </c>
      <c r="BG275" s="96">
        <f>IF(N275="zákl. prenesená",J275,0)</f>
        <v>0</v>
      </c>
      <c r="BH275" s="96">
        <f>IF(N275="zníž. prenesená",J275,0)</f>
        <v>0</v>
      </c>
      <c r="BI275" s="96">
        <f>IF(N275="nulová",J275,0)</f>
        <v>0</v>
      </c>
      <c r="BJ275" s="17" t="s">
        <v>85</v>
      </c>
      <c r="BK275" s="162">
        <f>ROUND(I275*H275,3)</f>
        <v>0</v>
      </c>
      <c r="BL275" s="17" t="s">
        <v>91</v>
      </c>
      <c r="BM275" s="161" t="s">
        <v>332</v>
      </c>
    </row>
    <row r="276" spans="2:65" s="12" customFormat="1" ht="33.75" x14ac:dyDescent="0.2">
      <c r="B276" s="163"/>
      <c r="D276" s="164" t="s">
        <v>173</v>
      </c>
      <c r="E276" s="165" t="s">
        <v>1</v>
      </c>
      <c r="F276" s="166" t="s">
        <v>333</v>
      </c>
      <c r="H276" s="167">
        <v>30.681999999999999</v>
      </c>
      <c r="I276" s="168"/>
      <c r="L276" s="163"/>
      <c r="M276" s="169"/>
      <c r="T276" s="170"/>
      <c r="AT276" s="165" t="s">
        <v>173</v>
      </c>
      <c r="AU276" s="165" t="s">
        <v>85</v>
      </c>
      <c r="AV276" s="12" t="s">
        <v>85</v>
      </c>
      <c r="AW276" s="12" t="s">
        <v>29</v>
      </c>
      <c r="AX276" s="12" t="s">
        <v>76</v>
      </c>
      <c r="AY276" s="165" t="s">
        <v>167</v>
      </c>
    </row>
    <row r="277" spans="2:65" s="12" customFormat="1" ht="22.5" x14ac:dyDescent="0.2">
      <c r="B277" s="163"/>
      <c r="D277" s="164" t="s">
        <v>173</v>
      </c>
      <c r="E277" s="165" t="s">
        <v>1</v>
      </c>
      <c r="F277" s="166" t="s">
        <v>334</v>
      </c>
      <c r="H277" s="167">
        <v>24.350999999999999</v>
      </c>
      <c r="I277" s="168"/>
      <c r="L277" s="163"/>
      <c r="M277" s="169"/>
      <c r="T277" s="170"/>
      <c r="AT277" s="165" t="s">
        <v>173</v>
      </c>
      <c r="AU277" s="165" t="s">
        <v>85</v>
      </c>
      <c r="AV277" s="12" t="s">
        <v>85</v>
      </c>
      <c r="AW277" s="12" t="s">
        <v>29</v>
      </c>
      <c r="AX277" s="12" t="s">
        <v>76</v>
      </c>
      <c r="AY277" s="165" t="s">
        <v>167</v>
      </c>
    </row>
    <row r="278" spans="2:65" s="13" customFormat="1" x14ac:dyDescent="0.2">
      <c r="B278" s="171"/>
      <c r="D278" s="164" t="s">
        <v>173</v>
      </c>
      <c r="E278" s="172" t="s">
        <v>1</v>
      </c>
      <c r="F278" s="173" t="s">
        <v>177</v>
      </c>
      <c r="H278" s="174">
        <v>55.033000000000001</v>
      </c>
      <c r="I278" s="175"/>
      <c r="L278" s="171"/>
      <c r="M278" s="176"/>
      <c r="T278" s="177"/>
      <c r="AT278" s="172" t="s">
        <v>173</v>
      </c>
      <c r="AU278" s="172" t="s">
        <v>85</v>
      </c>
      <c r="AV278" s="13" t="s">
        <v>91</v>
      </c>
      <c r="AW278" s="13" t="s">
        <v>29</v>
      </c>
      <c r="AX278" s="13" t="s">
        <v>81</v>
      </c>
      <c r="AY278" s="172" t="s">
        <v>167</v>
      </c>
    </row>
    <row r="279" spans="2:65" s="1" customFormat="1" ht="24.2" customHeight="1" x14ac:dyDescent="0.2">
      <c r="B279" s="149"/>
      <c r="C279" s="150" t="s">
        <v>335</v>
      </c>
      <c r="D279" s="150" t="s">
        <v>169</v>
      </c>
      <c r="E279" s="151" t="s">
        <v>336</v>
      </c>
      <c r="F279" s="152" t="s">
        <v>337</v>
      </c>
      <c r="G279" s="153" t="s">
        <v>299</v>
      </c>
      <c r="H279" s="154">
        <v>403.83100000000002</v>
      </c>
      <c r="I279" s="155"/>
      <c r="J279" s="154">
        <f>ROUND(I279*H279,3)</f>
        <v>0</v>
      </c>
      <c r="K279" s="156"/>
      <c r="L279" s="33"/>
      <c r="M279" s="157" t="s">
        <v>1</v>
      </c>
      <c r="N279" s="158" t="s">
        <v>42</v>
      </c>
      <c r="P279" s="159">
        <f>O279*H279</f>
        <v>0</v>
      </c>
      <c r="Q279" s="159">
        <v>0</v>
      </c>
      <c r="R279" s="159">
        <f>Q279*H279</f>
        <v>0</v>
      </c>
      <c r="S279" s="159">
        <v>0</v>
      </c>
      <c r="T279" s="160">
        <f>S279*H279</f>
        <v>0</v>
      </c>
      <c r="AR279" s="161" t="s">
        <v>91</v>
      </c>
      <c r="AT279" s="161" t="s">
        <v>169</v>
      </c>
      <c r="AU279" s="161" t="s">
        <v>85</v>
      </c>
      <c r="AY279" s="17" t="s">
        <v>167</v>
      </c>
      <c r="BE279" s="96">
        <f>IF(N279="základná",J279,0)</f>
        <v>0</v>
      </c>
      <c r="BF279" s="96">
        <f>IF(N279="znížená",J279,0)</f>
        <v>0</v>
      </c>
      <c r="BG279" s="96">
        <f>IF(N279="zákl. prenesená",J279,0)</f>
        <v>0</v>
      </c>
      <c r="BH279" s="96">
        <f>IF(N279="zníž. prenesená",J279,0)</f>
        <v>0</v>
      </c>
      <c r="BI279" s="96">
        <f>IF(N279="nulová",J279,0)</f>
        <v>0</v>
      </c>
      <c r="BJ279" s="17" t="s">
        <v>85</v>
      </c>
      <c r="BK279" s="162">
        <f>ROUND(I279*H279,3)</f>
        <v>0</v>
      </c>
      <c r="BL279" s="17" t="s">
        <v>91</v>
      </c>
      <c r="BM279" s="161" t="s">
        <v>338</v>
      </c>
    </row>
    <row r="280" spans="2:65" s="12" customFormat="1" ht="33.75" x14ac:dyDescent="0.2">
      <c r="B280" s="163"/>
      <c r="D280" s="164" t="s">
        <v>173</v>
      </c>
      <c r="E280" s="165" t="s">
        <v>1</v>
      </c>
      <c r="F280" s="166" t="s">
        <v>339</v>
      </c>
      <c r="H280" s="167">
        <v>146.137</v>
      </c>
      <c r="I280" s="168"/>
      <c r="L280" s="163"/>
      <c r="M280" s="169"/>
      <c r="T280" s="170"/>
      <c r="AT280" s="165" t="s">
        <v>173</v>
      </c>
      <c r="AU280" s="165" t="s">
        <v>85</v>
      </c>
      <c r="AV280" s="12" t="s">
        <v>85</v>
      </c>
      <c r="AW280" s="12" t="s">
        <v>29</v>
      </c>
      <c r="AX280" s="12" t="s">
        <v>76</v>
      </c>
      <c r="AY280" s="165" t="s">
        <v>167</v>
      </c>
    </row>
    <row r="281" spans="2:65" s="12" customFormat="1" ht="33.75" x14ac:dyDescent="0.2">
      <c r="B281" s="163"/>
      <c r="D281" s="164" t="s">
        <v>173</v>
      </c>
      <c r="E281" s="165" t="s">
        <v>1</v>
      </c>
      <c r="F281" s="166" t="s">
        <v>340</v>
      </c>
      <c r="H281" s="167">
        <v>146.45599999999999</v>
      </c>
      <c r="I281" s="168"/>
      <c r="L281" s="163"/>
      <c r="M281" s="169"/>
      <c r="T281" s="170"/>
      <c r="AT281" s="165" t="s">
        <v>173</v>
      </c>
      <c r="AU281" s="165" t="s">
        <v>85</v>
      </c>
      <c r="AV281" s="12" t="s">
        <v>85</v>
      </c>
      <c r="AW281" s="12" t="s">
        <v>29</v>
      </c>
      <c r="AX281" s="12" t="s">
        <v>76</v>
      </c>
      <c r="AY281" s="165" t="s">
        <v>167</v>
      </c>
    </row>
    <row r="282" spans="2:65" s="12" customFormat="1" ht="22.5" x14ac:dyDescent="0.2">
      <c r="B282" s="163"/>
      <c r="D282" s="164" t="s">
        <v>173</v>
      </c>
      <c r="E282" s="165" t="s">
        <v>1</v>
      </c>
      <c r="F282" s="166" t="s">
        <v>341</v>
      </c>
      <c r="H282" s="167">
        <v>111.238</v>
      </c>
      <c r="I282" s="168"/>
      <c r="L282" s="163"/>
      <c r="M282" s="169"/>
      <c r="T282" s="170"/>
      <c r="AT282" s="165" t="s">
        <v>173</v>
      </c>
      <c r="AU282" s="165" t="s">
        <v>85</v>
      </c>
      <c r="AV282" s="12" t="s">
        <v>85</v>
      </c>
      <c r="AW282" s="12" t="s">
        <v>29</v>
      </c>
      <c r="AX282" s="12" t="s">
        <v>76</v>
      </c>
      <c r="AY282" s="165" t="s">
        <v>167</v>
      </c>
    </row>
    <row r="283" spans="2:65" s="13" customFormat="1" x14ac:dyDescent="0.2">
      <c r="B283" s="171"/>
      <c r="D283" s="164" t="s">
        <v>173</v>
      </c>
      <c r="E283" s="172" t="s">
        <v>1</v>
      </c>
      <c r="F283" s="173" t="s">
        <v>177</v>
      </c>
      <c r="H283" s="174">
        <v>403.83099999999996</v>
      </c>
      <c r="I283" s="175"/>
      <c r="L283" s="171"/>
      <c r="M283" s="176"/>
      <c r="T283" s="177"/>
      <c r="AT283" s="172" t="s">
        <v>173</v>
      </c>
      <c r="AU283" s="172" t="s">
        <v>85</v>
      </c>
      <c r="AV283" s="13" t="s">
        <v>91</v>
      </c>
      <c r="AW283" s="13" t="s">
        <v>29</v>
      </c>
      <c r="AX283" s="13" t="s">
        <v>81</v>
      </c>
      <c r="AY283" s="172" t="s">
        <v>167</v>
      </c>
    </row>
    <row r="284" spans="2:65" s="1" customFormat="1" ht="24.2" customHeight="1" x14ac:dyDescent="0.2">
      <c r="B284" s="149"/>
      <c r="C284" s="150" t="s">
        <v>249</v>
      </c>
      <c r="D284" s="150" t="s">
        <v>169</v>
      </c>
      <c r="E284" s="151" t="s">
        <v>342</v>
      </c>
      <c r="F284" s="152" t="s">
        <v>343</v>
      </c>
      <c r="G284" s="153" t="s">
        <v>299</v>
      </c>
      <c r="H284" s="154">
        <v>32.04</v>
      </c>
      <c r="I284" s="155"/>
      <c r="J284" s="154">
        <f>ROUND(I284*H284,3)</f>
        <v>0</v>
      </c>
      <c r="K284" s="156"/>
      <c r="L284" s="33"/>
      <c r="M284" s="157" t="s">
        <v>1</v>
      </c>
      <c r="N284" s="158" t="s">
        <v>42</v>
      </c>
      <c r="P284" s="159">
        <f>O284*H284</f>
        <v>0</v>
      </c>
      <c r="Q284" s="159">
        <v>0</v>
      </c>
      <c r="R284" s="159">
        <f>Q284*H284</f>
        <v>0</v>
      </c>
      <c r="S284" s="159">
        <v>0</v>
      </c>
      <c r="T284" s="160">
        <f>S284*H284</f>
        <v>0</v>
      </c>
      <c r="AR284" s="161" t="s">
        <v>91</v>
      </c>
      <c r="AT284" s="161" t="s">
        <v>169</v>
      </c>
      <c r="AU284" s="161" t="s">
        <v>85</v>
      </c>
      <c r="AY284" s="17" t="s">
        <v>167</v>
      </c>
      <c r="BE284" s="96">
        <f>IF(N284="základná",J284,0)</f>
        <v>0</v>
      </c>
      <c r="BF284" s="96">
        <f>IF(N284="znížená",J284,0)</f>
        <v>0</v>
      </c>
      <c r="BG284" s="96">
        <f>IF(N284="zákl. prenesená",J284,0)</f>
        <v>0</v>
      </c>
      <c r="BH284" s="96">
        <f>IF(N284="zníž. prenesená",J284,0)</f>
        <v>0</v>
      </c>
      <c r="BI284" s="96">
        <f>IF(N284="nulová",J284,0)</f>
        <v>0</v>
      </c>
      <c r="BJ284" s="17" t="s">
        <v>85</v>
      </c>
      <c r="BK284" s="162">
        <f>ROUND(I284*H284,3)</f>
        <v>0</v>
      </c>
      <c r="BL284" s="17" t="s">
        <v>91</v>
      </c>
      <c r="BM284" s="161" t="s">
        <v>344</v>
      </c>
    </row>
    <row r="285" spans="2:65" s="12" customFormat="1" x14ac:dyDescent="0.2">
      <c r="B285" s="163"/>
      <c r="D285" s="164" t="s">
        <v>173</v>
      </c>
      <c r="E285" s="165" t="s">
        <v>1</v>
      </c>
      <c r="F285" s="166" t="s">
        <v>345</v>
      </c>
      <c r="H285" s="167">
        <v>3.06</v>
      </c>
      <c r="I285" s="168"/>
      <c r="L285" s="163"/>
      <c r="M285" s="169"/>
      <c r="T285" s="170"/>
      <c r="AT285" s="165" t="s">
        <v>173</v>
      </c>
      <c r="AU285" s="165" t="s">
        <v>85</v>
      </c>
      <c r="AV285" s="12" t="s">
        <v>85</v>
      </c>
      <c r="AW285" s="12" t="s">
        <v>29</v>
      </c>
      <c r="AX285" s="12" t="s">
        <v>76</v>
      </c>
      <c r="AY285" s="165" t="s">
        <v>167</v>
      </c>
    </row>
    <row r="286" spans="2:65" s="12" customFormat="1" x14ac:dyDescent="0.2">
      <c r="B286" s="163"/>
      <c r="D286" s="164" t="s">
        <v>173</v>
      </c>
      <c r="E286" s="165" t="s">
        <v>1</v>
      </c>
      <c r="F286" s="166" t="s">
        <v>346</v>
      </c>
      <c r="H286" s="167">
        <v>12.15</v>
      </c>
      <c r="I286" s="168"/>
      <c r="L286" s="163"/>
      <c r="M286" s="169"/>
      <c r="T286" s="170"/>
      <c r="AT286" s="165" t="s">
        <v>173</v>
      </c>
      <c r="AU286" s="165" t="s">
        <v>85</v>
      </c>
      <c r="AV286" s="12" t="s">
        <v>85</v>
      </c>
      <c r="AW286" s="12" t="s">
        <v>29</v>
      </c>
      <c r="AX286" s="12" t="s">
        <v>76</v>
      </c>
      <c r="AY286" s="165" t="s">
        <v>167</v>
      </c>
    </row>
    <row r="287" spans="2:65" s="12" customFormat="1" x14ac:dyDescent="0.2">
      <c r="B287" s="163"/>
      <c r="D287" s="164" t="s">
        <v>173</v>
      </c>
      <c r="E287" s="165" t="s">
        <v>1</v>
      </c>
      <c r="F287" s="166" t="s">
        <v>347</v>
      </c>
      <c r="H287" s="167">
        <v>16.829999999999998</v>
      </c>
      <c r="I287" s="168"/>
      <c r="L287" s="163"/>
      <c r="M287" s="169"/>
      <c r="T287" s="170"/>
      <c r="AT287" s="165" t="s">
        <v>173</v>
      </c>
      <c r="AU287" s="165" t="s">
        <v>85</v>
      </c>
      <c r="AV287" s="12" t="s">
        <v>85</v>
      </c>
      <c r="AW287" s="12" t="s">
        <v>29</v>
      </c>
      <c r="AX287" s="12" t="s">
        <v>76</v>
      </c>
      <c r="AY287" s="165" t="s">
        <v>167</v>
      </c>
    </row>
    <row r="288" spans="2:65" s="13" customFormat="1" x14ac:dyDescent="0.2">
      <c r="B288" s="171"/>
      <c r="D288" s="164" t="s">
        <v>173</v>
      </c>
      <c r="E288" s="172" t="s">
        <v>1</v>
      </c>
      <c r="F288" s="173" t="s">
        <v>177</v>
      </c>
      <c r="H288" s="174">
        <v>32.04</v>
      </c>
      <c r="I288" s="175"/>
      <c r="L288" s="171"/>
      <c r="M288" s="176"/>
      <c r="T288" s="177"/>
      <c r="AT288" s="172" t="s">
        <v>173</v>
      </c>
      <c r="AU288" s="172" t="s">
        <v>85</v>
      </c>
      <c r="AV288" s="13" t="s">
        <v>91</v>
      </c>
      <c r="AW288" s="13" t="s">
        <v>29</v>
      </c>
      <c r="AX288" s="13" t="s">
        <v>81</v>
      </c>
      <c r="AY288" s="172" t="s">
        <v>167</v>
      </c>
    </row>
    <row r="289" spans="2:65" s="1" customFormat="1" ht="24.2" customHeight="1" x14ac:dyDescent="0.2">
      <c r="B289" s="149"/>
      <c r="C289" s="150" t="s">
        <v>348</v>
      </c>
      <c r="D289" s="150" t="s">
        <v>169</v>
      </c>
      <c r="E289" s="151" t="s">
        <v>349</v>
      </c>
      <c r="F289" s="152" t="s">
        <v>350</v>
      </c>
      <c r="G289" s="153" t="s">
        <v>299</v>
      </c>
      <c r="H289" s="154">
        <v>19.425000000000001</v>
      </c>
      <c r="I289" s="155"/>
      <c r="J289" s="154">
        <f>ROUND(I289*H289,3)</f>
        <v>0</v>
      </c>
      <c r="K289" s="156"/>
      <c r="L289" s="33"/>
      <c r="M289" s="157" t="s">
        <v>1</v>
      </c>
      <c r="N289" s="158" t="s">
        <v>42</v>
      </c>
      <c r="P289" s="159">
        <f>O289*H289</f>
        <v>0</v>
      </c>
      <c r="Q289" s="159">
        <v>0</v>
      </c>
      <c r="R289" s="159">
        <f>Q289*H289</f>
        <v>0</v>
      </c>
      <c r="S289" s="159">
        <v>0</v>
      </c>
      <c r="T289" s="160">
        <f>S289*H289</f>
        <v>0</v>
      </c>
      <c r="AR289" s="161" t="s">
        <v>91</v>
      </c>
      <c r="AT289" s="161" t="s">
        <v>169</v>
      </c>
      <c r="AU289" s="161" t="s">
        <v>85</v>
      </c>
      <c r="AY289" s="17" t="s">
        <v>167</v>
      </c>
      <c r="BE289" s="96">
        <f>IF(N289="základná",J289,0)</f>
        <v>0</v>
      </c>
      <c r="BF289" s="96">
        <f>IF(N289="znížená",J289,0)</f>
        <v>0</v>
      </c>
      <c r="BG289" s="96">
        <f>IF(N289="zákl. prenesená",J289,0)</f>
        <v>0</v>
      </c>
      <c r="BH289" s="96">
        <f>IF(N289="zníž. prenesená",J289,0)</f>
        <v>0</v>
      </c>
      <c r="BI289" s="96">
        <f>IF(N289="nulová",J289,0)</f>
        <v>0</v>
      </c>
      <c r="BJ289" s="17" t="s">
        <v>85</v>
      </c>
      <c r="BK289" s="162">
        <f>ROUND(I289*H289,3)</f>
        <v>0</v>
      </c>
      <c r="BL289" s="17" t="s">
        <v>91</v>
      </c>
      <c r="BM289" s="161" t="s">
        <v>351</v>
      </c>
    </row>
    <row r="290" spans="2:65" s="12" customFormat="1" x14ac:dyDescent="0.2">
      <c r="B290" s="163"/>
      <c r="D290" s="164" t="s">
        <v>173</v>
      </c>
      <c r="E290" s="165" t="s">
        <v>1</v>
      </c>
      <c r="F290" s="166" t="s">
        <v>352</v>
      </c>
      <c r="H290" s="167">
        <v>12.3</v>
      </c>
      <c r="I290" s="168"/>
      <c r="L290" s="163"/>
      <c r="M290" s="169"/>
      <c r="T290" s="170"/>
      <c r="AT290" s="165" t="s">
        <v>173</v>
      </c>
      <c r="AU290" s="165" t="s">
        <v>85</v>
      </c>
      <c r="AV290" s="12" t="s">
        <v>85</v>
      </c>
      <c r="AW290" s="12" t="s">
        <v>29</v>
      </c>
      <c r="AX290" s="12" t="s">
        <v>76</v>
      </c>
      <c r="AY290" s="165" t="s">
        <v>167</v>
      </c>
    </row>
    <row r="291" spans="2:65" s="12" customFormat="1" x14ac:dyDescent="0.2">
      <c r="B291" s="163"/>
      <c r="D291" s="164" t="s">
        <v>173</v>
      </c>
      <c r="E291" s="165" t="s">
        <v>1</v>
      </c>
      <c r="F291" s="166" t="s">
        <v>353</v>
      </c>
      <c r="H291" s="167">
        <v>7.125</v>
      </c>
      <c r="I291" s="168"/>
      <c r="L291" s="163"/>
      <c r="M291" s="169"/>
      <c r="T291" s="170"/>
      <c r="AT291" s="165" t="s">
        <v>173</v>
      </c>
      <c r="AU291" s="165" t="s">
        <v>85</v>
      </c>
      <c r="AV291" s="12" t="s">
        <v>85</v>
      </c>
      <c r="AW291" s="12" t="s">
        <v>29</v>
      </c>
      <c r="AX291" s="12" t="s">
        <v>76</v>
      </c>
      <c r="AY291" s="165" t="s">
        <v>167</v>
      </c>
    </row>
    <row r="292" spans="2:65" s="13" customFormat="1" x14ac:dyDescent="0.2">
      <c r="B292" s="171"/>
      <c r="D292" s="164" t="s">
        <v>173</v>
      </c>
      <c r="E292" s="172" t="s">
        <v>1</v>
      </c>
      <c r="F292" s="173" t="s">
        <v>177</v>
      </c>
      <c r="H292" s="174">
        <v>19.425000000000001</v>
      </c>
      <c r="I292" s="175"/>
      <c r="L292" s="171"/>
      <c r="M292" s="176"/>
      <c r="T292" s="177"/>
      <c r="AT292" s="172" t="s">
        <v>173</v>
      </c>
      <c r="AU292" s="172" t="s">
        <v>85</v>
      </c>
      <c r="AV292" s="13" t="s">
        <v>91</v>
      </c>
      <c r="AW292" s="13" t="s">
        <v>29</v>
      </c>
      <c r="AX292" s="13" t="s">
        <v>81</v>
      </c>
      <c r="AY292" s="172" t="s">
        <v>167</v>
      </c>
    </row>
    <row r="293" spans="2:65" s="1" customFormat="1" ht="24.2" customHeight="1" x14ac:dyDescent="0.2">
      <c r="B293" s="149"/>
      <c r="C293" s="150" t="s">
        <v>255</v>
      </c>
      <c r="D293" s="150" t="s">
        <v>169</v>
      </c>
      <c r="E293" s="151" t="s">
        <v>354</v>
      </c>
      <c r="F293" s="152" t="s">
        <v>355</v>
      </c>
      <c r="G293" s="153" t="s">
        <v>254</v>
      </c>
      <c r="H293" s="154">
        <v>38</v>
      </c>
      <c r="I293" s="155"/>
      <c r="J293" s="154">
        <f>ROUND(I293*H293,3)</f>
        <v>0</v>
      </c>
      <c r="K293" s="156"/>
      <c r="L293" s="33"/>
      <c r="M293" s="157" t="s">
        <v>1</v>
      </c>
      <c r="N293" s="158" t="s">
        <v>42</v>
      </c>
      <c r="P293" s="159">
        <f>O293*H293</f>
        <v>0</v>
      </c>
      <c r="Q293" s="159">
        <v>0</v>
      </c>
      <c r="R293" s="159">
        <f>Q293*H293</f>
        <v>0</v>
      </c>
      <c r="S293" s="159">
        <v>0</v>
      </c>
      <c r="T293" s="160">
        <f>S293*H293</f>
        <v>0</v>
      </c>
      <c r="AR293" s="161" t="s">
        <v>91</v>
      </c>
      <c r="AT293" s="161" t="s">
        <v>169</v>
      </c>
      <c r="AU293" s="161" t="s">
        <v>85</v>
      </c>
      <c r="AY293" s="17" t="s">
        <v>167</v>
      </c>
      <c r="BE293" s="96">
        <f>IF(N293="základná",J293,0)</f>
        <v>0</v>
      </c>
      <c r="BF293" s="96">
        <f>IF(N293="znížená",J293,0)</f>
        <v>0</v>
      </c>
      <c r="BG293" s="96">
        <f>IF(N293="zákl. prenesená",J293,0)</f>
        <v>0</v>
      </c>
      <c r="BH293" s="96">
        <f>IF(N293="zníž. prenesená",J293,0)</f>
        <v>0</v>
      </c>
      <c r="BI293" s="96">
        <f>IF(N293="nulová",J293,0)</f>
        <v>0</v>
      </c>
      <c r="BJ293" s="17" t="s">
        <v>85</v>
      </c>
      <c r="BK293" s="162">
        <f>ROUND(I293*H293,3)</f>
        <v>0</v>
      </c>
      <c r="BL293" s="17" t="s">
        <v>91</v>
      </c>
      <c r="BM293" s="161" t="s">
        <v>356</v>
      </c>
    </row>
    <row r="294" spans="2:65" s="12" customFormat="1" x14ac:dyDescent="0.2">
      <c r="B294" s="163"/>
      <c r="D294" s="164" t="s">
        <v>173</v>
      </c>
      <c r="E294" s="165" t="s">
        <v>1</v>
      </c>
      <c r="F294" s="166" t="s">
        <v>357</v>
      </c>
      <c r="H294" s="167">
        <v>38</v>
      </c>
      <c r="I294" s="168"/>
      <c r="L294" s="163"/>
      <c r="M294" s="169"/>
      <c r="T294" s="170"/>
      <c r="AT294" s="165" t="s">
        <v>173</v>
      </c>
      <c r="AU294" s="165" t="s">
        <v>85</v>
      </c>
      <c r="AV294" s="12" t="s">
        <v>85</v>
      </c>
      <c r="AW294" s="12" t="s">
        <v>29</v>
      </c>
      <c r="AX294" s="12" t="s">
        <v>76</v>
      </c>
      <c r="AY294" s="165" t="s">
        <v>167</v>
      </c>
    </row>
    <row r="295" spans="2:65" s="13" customFormat="1" x14ac:dyDescent="0.2">
      <c r="B295" s="171"/>
      <c r="D295" s="164" t="s">
        <v>173</v>
      </c>
      <c r="E295" s="172" t="s">
        <v>1</v>
      </c>
      <c r="F295" s="173" t="s">
        <v>177</v>
      </c>
      <c r="H295" s="174">
        <v>38</v>
      </c>
      <c r="I295" s="175"/>
      <c r="L295" s="171"/>
      <c r="M295" s="176"/>
      <c r="T295" s="177"/>
      <c r="AT295" s="172" t="s">
        <v>173</v>
      </c>
      <c r="AU295" s="172" t="s">
        <v>85</v>
      </c>
      <c r="AV295" s="13" t="s">
        <v>91</v>
      </c>
      <c r="AW295" s="13" t="s">
        <v>29</v>
      </c>
      <c r="AX295" s="13" t="s">
        <v>81</v>
      </c>
      <c r="AY295" s="172" t="s">
        <v>167</v>
      </c>
    </row>
    <row r="296" spans="2:65" s="11" customFormat="1" ht="22.9" customHeight="1" x14ac:dyDescent="0.2">
      <c r="B296" s="137"/>
      <c r="D296" s="138" t="s">
        <v>75</v>
      </c>
      <c r="E296" s="147" t="s">
        <v>91</v>
      </c>
      <c r="F296" s="147" t="s">
        <v>358</v>
      </c>
      <c r="I296" s="140"/>
      <c r="J296" s="148">
        <f>BK296</f>
        <v>0</v>
      </c>
      <c r="L296" s="137"/>
      <c r="M296" s="142"/>
      <c r="P296" s="143">
        <f>SUM(P297:P330)</f>
        <v>0</v>
      </c>
      <c r="R296" s="143">
        <f>SUM(R297:R330)</f>
        <v>0</v>
      </c>
      <c r="T296" s="144">
        <f>SUM(T297:T330)</f>
        <v>0</v>
      </c>
      <c r="AR296" s="138" t="s">
        <v>81</v>
      </c>
      <c r="AT296" s="145" t="s">
        <v>75</v>
      </c>
      <c r="AU296" s="145" t="s">
        <v>81</v>
      </c>
      <c r="AY296" s="138" t="s">
        <v>167</v>
      </c>
      <c r="BK296" s="146">
        <f>SUM(BK297:BK330)</f>
        <v>0</v>
      </c>
    </row>
    <row r="297" spans="2:65" s="1" customFormat="1" ht="24.2" customHeight="1" x14ac:dyDescent="0.2">
      <c r="B297" s="149"/>
      <c r="C297" s="150" t="s">
        <v>359</v>
      </c>
      <c r="D297" s="150" t="s">
        <v>169</v>
      </c>
      <c r="E297" s="151" t="s">
        <v>360</v>
      </c>
      <c r="F297" s="152" t="s">
        <v>361</v>
      </c>
      <c r="G297" s="153" t="s">
        <v>172</v>
      </c>
      <c r="H297" s="154">
        <v>0.88500000000000001</v>
      </c>
      <c r="I297" s="155"/>
      <c r="J297" s="154">
        <f>ROUND(I297*H297,3)</f>
        <v>0</v>
      </c>
      <c r="K297" s="156"/>
      <c r="L297" s="33"/>
      <c r="M297" s="157" t="s">
        <v>1</v>
      </c>
      <c r="N297" s="158" t="s">
        <v>42</v>
      </c>
      <c r="P297" s="159">
        <f>O297*H297</f>
        <v>0</v>
      </c>
      <c r="Q297" s="159">
        <v>0</v>
      </c>
      <c r="R297" s="159">
        <f>Q297*H297</f>
        <v>0</v>
      </c>
      <c r="S297" s="159">
        <v>0</v>
      </c>
      <c r="T297" s="160">
        <f>S297*H297</f>
        <v>0</v>
      </c>
      <c r="AR297" s="161" t="s">
        <v>91</v>
      </c>
      <c r="AT297" s="161" t="s">
        <v>169</v>
      </c>
      <c r="AU297" s="161" t="s">
        <v>85</v>
      </c>
      <c r="AY297" s="17" t="s">
        <v>167</v>
      </c>
      <c r="BE297" s="96">
        <f>IF(N297="základná",J297,0)</f>
        <v>0</v>
      </c>
      <c r="BF297" s="96">
        <f>IF(N297="znížená",J297,0)</f>
        <v>0</v>
      </c>
      <c r="BG297" s="96">
        <f>IF(N297="zákl. prenesená",J297,0)</f>
        <v>0</v>
      </c>
      <c r="BH297" s="96">
        <f>IF(N297="zníž. prenesená",J297,0)</f>
        <v>0</v>
      </c>
      <c r="BI297" s="96">
        <f>IF(N297="nulová",J297,0)</f>
        <v>0</v>
      </c>
      <c r="BJ297" s="17" t="s">
        <v>85</v>
      </c>
      <c r="BK297" s="162">
        <f>ROUND(I297*H297,3)</f>
        <v>0</v>
      </c>
      <c r="BL297" s="17" t="s">
        <v>91</v>
      </c>
      <c r="BM297" s="161" t="s">
        <v>362</v>
      </c>
    </row>
    <row r="298" spans="2:65" s="12" customFormat="1" x14ac:dyDescent="0.2">
      <c r="B298" s="163"/>
      <c r="D298" s="164" t="s">
        <v>173</v>
      </c>
      <c r="E298" s="165" t="s">
        <v>1</v>
      </c>
      <c r="F298" s="166" t="s">
        <v>363</v>
      </c>
      <c r="H298" s="167">
        <v>0.88500000000000001</v>
      </c>
      <c r="I298" s="168"/>
      <c r="L298" s="163"/>
      <c r="M298" s="169"/>
      <c r="T298" s="170"/>
      <c r="AT298" s="165" t="s">
        <v>173</v>
      </c>
      <c r="AU298" s="165" t="s">
        <v>85</v>
      </c>
      <c r="AV298" s="12" t="s">
        <v>85</v>
      </c>
      <c r="AW298" s="12" t="s">
        <v>29</v>
      </c>
      <c r="AX298" s="12" t="s">
        <v>76</v>
      </c>
      <c r="AY298" s="165" t="s">
        <v>167</v>
      </c>
    </row>
    <row r="299" spans="2:65" s="13" customFormat="1" x14ac:dyDescent="0.2">
      <c r="B299" s="171"/>
      <c r="D299" s="164" t="s">
        <v>173</v>
      </c>
      <c r="E299" s="172" t="s">
        <v>1</v>
      </c>
      <c r="F299" s="173" t="s">
        <v>177</v>
      </c>
      <c r="H299" s="174">
        <v>0.88500000000000001</v>
      </c>
      <c r="I299" s="175"/>
      <c r="L299" s="171"/>
      <c r="M299" s="176"/>
      <c r="T299" s="177"/>
      <c r="AT299" s="172" t="s">
        <v>173</v>
      </c>
      <c r="AU299" s="172" t="s">
        <v>85</v>
      </c>
      <c r="AV299" s="13" t="s">
        <v>91</v>
      </c>
      <c r="AW299" s="13" t="s">
        <v>29</v>
      </c>
      <c r="AX299" s="13" t="s">
        <v>81</v>
      </c>
      <c r="AY299" s="172" t="s">
        <v>167</v>
      </c>
    </row>
    <row r="300" spans="2:65" s="1" customFormat="1" ht="16.5" customHeight="1" x14ac:dyDescent="0.2">
      <c r="B300" s="149"/>
      <c r="C300" s="150" t="s">
        <v>265</v>
      </c>
      <c r="D300" s="150" t="s">
        <v>169</v>
      </c>
      <c r="E300" s="151" t="s">
        <v>364</v>
      </c>
      <c r="F300" s="152" t="s">
        <v>365</v>
      </c>
      <c r="G300" s="153" t="s">
        <v>299</v>
      </c>
      <c r="H300" s="154">
        <v>3.5409999999999999</v>
      </c>
      <c r="I300" s="155"/>
      <c r="J300" s="154">
        <f>ROUND(I300*H300,3)</f>
        <v>0</v>
      </c>
      <c r="K300" s="156"/>
      <c r="L300" s="33"/>
      <c r="M300" s="157" t="s">
        <v>1</v>
      </c>
      <c r="N300" s="158" t="s">
        <v>42</v>
      </c>
      <c r="P300" s="159">
        <f>O300*H300</f>
        <v>0</v>
      </c>
      <c r="Q300" s="159">
        <v>0</v>
      </c>
      <c r="R300" s="159">
        <f>Q300*H300</f>
        <v>0</v>
      </c>
      <c r="S300" s="159">
        <v>0</v>
      </c>
      <c r="T300" s="160">
        <f>S300*H300</f>
        <v>0</v>
      </c>
      <c r="AR300" s="161" t="s">
        <v>91</v>
      </c>
      <c r="AT300" s="161" t="s">
        <v>169</v>
      </c>
      <c r="AU300" s="161" t="s">
        <v>85</v>
      </c>
      <c r="AY300" s="17" t="s">
        <v>167</v>
      </c>
      <c r="BE300" s="96">
        <f>IF(N300="základná",J300,0)</f>
        <v>0</v>
      </c>
      <c r="BF300" s="96">
        <f>IF(N300="znížená",J300,0)</f>
        <v>0</v>
      </c>
      <c r="BG300" s="96">
        <f>IF(N300="zákl. prenesená",J300,0)</f>
        <v>0</v>
      </c>
      <c r="BH300" s="96">
        <f>IF(N300="zníž. prenesená",J300,0)</f>
        <v>0</v>
      </c>
      <c r="BI300" s="96">
        <f>IF(N300="nulová",J300,0)</f>
        <v>0</v>
      </c>
      <c r="BJ300" s="17" t="s">
        <v>85</v>
      </c>
      <c r="BK300" s="162">
        <f>ROUND(I300*H300,3)</f>
        <v>0</v>
      </c>
      <c r="BL300" s="17" t="s">
        <v>91</v>
      </c>
      <c r="BM300" s="161" t="s">
        <v>366</v>
      </c>
    </row>
    <row r="301" spans="2:65" s="12" customFormat="1" x14ac:dyDescent="0.2">
      <c r="B301" s="163"/>
      <c r="D301" s="164" t="s">
        <v>173</v>
      </c>
      <c r="E301" s="165" t="s">
        <v>1</v>
      </c>
      <c r="F301" s="166" t="s">
        <v>367</v>
      </c>
      <c r="H301" s="167">
        <v>3.5409999999999999</v>
      </c>
      <c r="I301" s="168"/>
      <c r="L301" s="163"/>
      <c r="M301" s="169"/>
      <c r="T301" s="170"/>
      <c r="AT301" s="165" t="s">
        <v>173</v>
      </c>
      <c r="AU301" s="165" t="s">
        <v>85</v>
      </c>
      <c r="AV301" s="12" t="s">
        <v>85</v>
      </c>
      <c r="AW301" s="12" t="s">
        <v>29</v>
      </c>
      <c r="AX301" s="12" t="s">
        <v>76</v>
      </c>
      <c r="AY301" s="165" t="s">
        <v>167</v>
      </c>
    </row>
    <row r="302" spans="2:65" s="13" customFormat="1" x14ac:dyDescent="0.2">
      <c r="B302" s="171"/>
      <c r="D302" s="164" t="s">
        <v>173</v>
      </c>
      <c r="E302" s="172" t="s">
        <v>1</v>
      </c>
      <c r="F302" s="173" t="s">
        <v>177</v>
      </c>
      <c r="H302" s="174">
        <v>3.5409999999999999</v>
      </c>
      <c r="I302" s="175"/>
      <c r="L302" s="171"/>
      <c r="M302" s="176"/>
      <c r="T302" s="177"/>
      <c r="AT302" s="172" t="s">
        <v>173</v>
      </c>
      <c r="AU302" s="172" t="s">
        <v>85</v>
      </c>
      <c r="AV302" s="13" t="s">
        <v>91</v>
      </c>
      <c r="AW302" s="13" t="s">
        <v>29</v>
      </c>
      <c r="AX302" s="13" t="s">
        <v>81</v>
      </c>
      <c r="AY302" s="172" t="s">
        <v>167</v>
      </c>
    </row>
    <row r="303" spans="2:65" s="1" customFormat="1" ht="16.5" customHeight="1" x14ac:dyDescent="0.2">
      <c r="B303" s="149"/>
      <c r="C303" s="150" t="s">
        <v>368</v>
      </c>
      <c r="D303" s="150" t="s">
        <v>169</v>
      </c>
      <c r="E303" s="151" t="s">
        <v>369</v>
      </c>
      <c r="F303" s="152" t="s">
        <v>370</v>
      </c>
      <c r="G303" s="153" t="s">
        <v>299</v>
      </c>
      <c r="H303" s="154">
        <v>3.5409999999999999</v>
      </c>
      <c r="I303" s="155"/>
      <c r="J303" s="154">
        <f>ROUND(I303*H303,3)</f>
        <v>0</v>
      </c>
      <c r="K303" s="156"/>
      <c r="L303" s="33"/>
      <c r="M303" s="157" t="s">
        <v>1</v>
      </c>
      <c r="N303" s="158" t="s">
        <v>42</v>
      </c>
      <c r="P303" s="159">
        <f>O303*H303</f>
        <v>0</v>
      </c>
      <c r="Q303" s="159">
        <v>0</v>
      </c>
      <c r="R303" s="159">
        <f>Q303*H303</f>
        <v>0</v>
      </c>
      <c r="S303" s="159">
        <v>0</v>
      </c>
      <c r="T303" s="160">
        <f>S303*H303</f>
        <v>0</v>
      </c>
      <c r="AR303" s="161" t="s">
        <v>91</v>
      </c>
      <c r="AT303" s="161" t="s">
        <v>169</v>
      </c>
      <c r="AU303" s="161" t="s">
        <v>85</v>
      </c>
      <c r="AY303" s="17" t="s">
        <v>167</v>
      </c>
      <c r="BE303" s="96">
        <f>IF(N303="základná",J303,0)</f>
        <v>0</v>
      </c>
      <c r="BF303" s="96">
        <f>IF(N303="znížená",J303,0)</f>
        <v>0</v>
      </c>
      <c r="BG303" s="96">
        <f>IF(N303="zákl. prenesená",J303,0)</f>
        <v>0</v>
      </c>
      <c r="BH303" s="96">
        <f>IF(N303="zníž. prenesená",J303,0)</f>
        <v>0</v>
      </c>
      <c r="BI303" s="96">
        <f>IF(N303="nulová",J303,0)</f>
        <v>0</v>
      </c>
      <c r="BJ303" s="17" t="s">
        <v>85</v>
      </c>
      <c r="BK303" s="162">
        <f>ROUND(I303*H303,3)</f>
        <v>0</v>
      </c>
      <c r="BL303" s="17" t="s">
        <v>91</v>
      </c>
      <c r="BM303" s="161" t="s">
        <v>371</v>
      </c>
    </row>
    <row r="304" spans="2:65" s="1" customFormat="1" ht="24.2" customHeight="1" x14ac:dyDescent="0.2">
      <c r="B304" s="149"/>
      <c r="C304" s="150" t="s">
        <v>269</v>
      </c>
      <c r="D304" s="150" t="s">
        <v>169</v>
      </c>
      <c r="E304" s="151" t="s">
        <v>372</v>
      </c>
      <c r="F304" s="152" t="s">
        <v>373</v>
      </c>
      <c r="G304" s="153" t="s">
        <v>299</v>
      </c>
      <c r="H304" s="154">
        <v>3.5409999999999999</v>
      </c>
      <c r="I304" s="155"/>
      <c r="J304" s="154">
        <f>ROUND(I304*H304,3)</f>
        <v>0</v>
      </c>
      <c r="K304" s="156"/>
      <c r="L304" s="33"/>
      <c r="M304" s="157" t="s">
        <v>1</v>
      </c>
      <c r="N304" s="158" t="s">
        <v>42</v>
      </c>
      <c r="P304" s="159">
        <f>O304*H304</f>
        <v>0</v>
      </c>
      <c r="Q304" s="159">
        <v>0</v>
      </c>
      <c r="R304" s="159">
        <f>Q304*H304</f>
        <v>0</v>
      </c>
      <c r="S304" s="159">
        <v>0</v>
      </c>
      <c r="T304" s="160">
        <f>S304*H304</f>
        <v>0</v>
      </c>
      <c r="AR304" s="161" t="s">
        <v>91</v>
      </c>
      <c r="AT304" s="161" t="s">
        <v>169</v>
      </c>
      <c r="AU304" s="161" t="s">
        <v>85</v>
      </c>
      <c r="AY304" s="17" t="s">
        <v>167</v>
      </c>
      <c r="BE304" s="96">
        <f>IF(N304="základná",J304,0)</f>
        <v>0</v>
      </c>
      <c r="BF304" s="96">
        <f>IF(N304="znížená",J304,0)</f>
        <v>0</v>
      </c>
      <c r="BG304" s="96">
        <f>IF(N304="zákl. prenesená",J304,0)</f>
        <v>0</v>
      </c>
      <c r="BH304" s="96">
        <f>IF(N304="zníž. prenesená",J304,0)</f>
        <v>0</v>
      </c>
      <c r="BI304" s="96">
        <f>IF(N304="nulová",J304,0)</f>
        <v>0</v>
      </c>
      <c r="BJ304" s="17" t="s">
        <v>85</v>
      </c>
      <c r="BK304" s="162">
        <f>ROUND(I304*H304,3)</f>
        <v>0</v>
      </c>
      <c r="BL304" s="17" t="s">
        <v>91</v>
      </c>
      <c r="BM304" s="161" t="s">
        <v>374</v>
      </c>
    </row>
    <row r="305" spans="2:65" s="12" customFormat="1" x14ac:dyDescent="0.2">
      <c r="B305" s="163"/>
      <c r="D305" s="164" t="s">
        <v>173</v>
      </c>
      <c r="E305" s="165" t="s">
        <v>1</v>
      </c>
      <c r="F305" s="166" t="s">
        <v>367</v>
      </c>
      <c r="H305" s="167">
        <v>3.5409999999999999</v>
      </c>
      <c r="I305" s="168"/>
      <c r="L305" s="163"/>
      <c r="M305" s="169"/>
      <c r="T305" s="170"/>
      <c r="AT305" s="165" t="s">
        <v>173</v>
      </c>
      <c r="AU305" s="165" t="s">
        <v>85</v>
      </c>
      <c r="AV305" s="12" t="s">
        <v>85</v>
      </c>
      <c r="AW305" s="12" t="s">
        <v>29</v>
      </c>
      <c r="AX305" s="12" t="s">
        <v>76</v>
      </c>
      <c r="AY305" s="165" t="s">
        <v>167</v>
      </c>
    </row>
    <row r="306" spans="2:65" s="13" customFormat="1" x14ac:dyDescent="0.2">
      <c r="B306" s="171"/>
      <c r="D306" s="164" t="s">
        <v>173</v>
      </c>
      <c r="E306" s="172" t="s">
        <v>1</v>
      </c>
      <c r="F306" s="173" t="s">
        <v>177</v>
      </c>
      <c r="H306" s="174">
        <v>3.5409999999999999</v>
      </c>
      <c r="I306" s="175"/>
      <c r="L306" s="171"/>
      <c r="M306" s="176"/>
      <c r="T306" s="177"/>
      <c r="AT306" s="172" t="s">
        <v>173</v>
      </c>
      <c r="AU306" s="172" t="s">
        <v>85</v>
      </c>
      <c r="AV306" s="13" t="s">
        <v>91</v>
      </c>
      <c r="AW306" s="13" t="s">
        <v>29</v>
      </c>
      <c r="AX306" s="13" t="s">
        <v>81</v>
      </c>
      <c r="AY306" s="172" t="s">
        <v>167</v>
      </c>
    </row>
    <row r="307" spans="2:65" s="1" customFormat="1" ht="24.2" customHeight="1" x14ac:dyDescent="0.2">
      <c r="B307" s="149"/>
      <c r="C307" s="150" t="s">
        <v>375</v>
      </c>
      <c r="D307" s="150" t="s">
        <v>169</v>
      </c>
      <c r="E307" s="151" t="s">
        <v>376</v>
      </c>
      <c r="F307" s="152" t="s">
        <v>377</v>
      </c>
      <c r="G307" s="153" t="s">
        <v>299</v>
      </c>
      <c r="H307" s="154">
        <v>3.5409999999999999</v>
      </c>
      <c r="I307" s="155"/>
      <c r="J307" s="154">
        <f>ROUND(I307*H307,3)</f>
        <v>0</v>
      </c>
      <c r="K307" s="156"/>
      <c r="L307" s="33"/>
      <c r="M307" s="157" t="s">
        <v>1</v>
      </c>
      <c r="N307" s="158" t="s">
        <v>42</v>
      </c>
      <c r="P307" s="159">
        <f>O307*H307</f>
        <v>0</v>
      </c>
      <c r="Q307" s="159">
        <v>0</v>
      </c>
      <c r="R307" s="159">
        <f>Q307*H307</f>
        <v>0</v>
      </c>
      <c r="S307" s="159">
        <v>0</v>
      </c>
      <c r="T307" s="160">
        <f>S307*H307</f>
        <v>0</v>
      </c>
      <c r="AR307" s="161" t="s">
        <v>91</v>
      </c>
      <c r="AT307" s="161" t="s">
        <v>169</v>
      </c>
      <c r="AU307" s="161" t="s">
        <v>85</v>
      </c>
      <c r="AY307" s="17" t="s">
        <v>167</v>
      </c>
      <c r="BE307" s="96">
        <f>IF(N307="základná",J307,0)</f>
        <v>0</v>
      </c>
      <c r="BF307" s="96">
        <f>IF(N307="znížená",J307,0)</f>
        <v>0</v>
      </c>
      <c r="BG307" s="96">
        <f>IF(N307="zákl. prenesená",J307,0)</f>
        <v>0</v>
      </c>
      <c r="BH307" s="96">
        <f>IF(N307="zníž. prenesená",J307,0)</f>
        <v>0</v>
      </c>
      <c r="BI307" s="96">
        <f>IF(N307="nulová",J307,0)</f>
        <v>0</v>
      </c>
      <c r="BJ307" s="17" t="s">
        <v>85</v>
      </c>
      <c r="BK307" s="162">
        <f>ROUND(I307*H307,3)</f>
        <v>0</v>
      </c>
      <c r="BL307" s="17" t="s">
        <v>91</v>
      </c>
      <c r="BM307" s="161" t="s">
        <v>378</v>
      </c>
    </row>
    <row r="308" spans="2:65" s="1" customFormat="1" ht="37.9" customHeight="1" x14ac:dyDescent="0.2">
      <c r="B308" s="149"/>
      <c r="C308" s="150" t="s">
        <v>272</v>
      </c>
      <c r="D308" s="150" t="s">
        <v>169</v>
      </c>
      <c r="E308" s="151" t="s">
        <v>379</v>
      </c>
      <c r="F308" s="152" t="s">
        <v>380</v>
      </c>
      <c r="G308" s="153" t="s">
        <v>172</v>
      </c>
      <c r="H308" s="154">
        <v>0.32</v>
      </c>
      <c r="I308" s="155"/>
      <c r="J308" s="154">
        <f>ROUND(I308*H308,3)</f>
        <v>0</v>
      </c>
      <c r="K308" s="156"/>
      <c r="L308" s="33"/>
      <c r="M308" s="157" t="s">
        <v>1</v>
      </c>
      <c r="N308" s="158" t="s">
        <v>42</v>
      </c>
      <c r="P308" s="159">
        <f>O308*H308</f>
        <v>0</v>
      </c>
      <c r="Q308" s="159">
        <v>0</v>
      </c>
      <c r="R308" s="159">
        <f>Q308*H308</f>
        <v>0</v>
      </c>
      <c r="S308" s="159">
        <v>0</v>
      </c>
      <c r="T308" s="160">
        <f>S308*H308</f>
        <v>0</v>
      </c>
      <c r="AR308" s="161" t="s">
        <v>91</v>
      </c>
      <c r="AT308" s="161" t="s">
        <v>169</v>
      </c>
      <c r="AU308" s="161" t="s">
        <v>85</v>
      </c>
      <c r="AY308" s="17" t="s">
        <v>167</v>
      </c>
      <c r="BE308" s="96">
        <f>IF(N308="základná",J308,0)</f>
        <v>0</v>
      </c>
      <c r="BF308" s="96">
        <f>IF(N308="znížená",J308,0)</f>
        <v>0</v>
      </c>
      <c r="BG308" s="96">
        <f>IF(N308="zákl. prenesená",J308,0)</f>
        <v>0</v>
      </c>
      <c r="BH308" s="96">
        <f>IF(N308="zníž. prenesená",J308,0)</f>
        <v>0</v>
      </c>
      <c r="BI308" s="96">
        <f>IF(N308="nulová",J308,0)</f>
        <v>0</v>
      </c>
      <c r="BJ308" s="17" t="s">
        <v>85</v>
      </c>
      <c r="BK308" s="162">
        <f>ROUND(I308*H308,3)</f>
        <v>0</v>
      </c>
      <c r="BL308" s="17" t="s">
        <v>91</v>
      </c>
      <c r="BM308" s="161" t="s">
        <v>381</v>
      </c>
    </row>
    <row r="309" spans="2:65" s="12" customFormat="1" x14ac:dyDescent="0.2">
      <c r="B309" s="163"/>
      <c r="D309" s="164" t="s">
        <v>173</v>
      </c>
      <c r="E309" s="165" t="s">
        <v>1</v>
      </c>
      <c r="F309" s="166" t="s">
        <v>382</v>
      </c>
      <c r="H309" s="167">
        <v>0.32</v>
      </c>
      <c r="I309" s="168"/>
      <c r="L309" s="163"/>
      <c r="M309" s="169"/>
      <c r="T309" s="170"/>
      <c r="AT309" s="165" t="s">
        <v>173</v>
      </c>
      <c r="AU309" s="165" t="s">
        <v>85</v>
      </c>
      <c r="AV309" s="12" t="s">
        <v>85</v>
      </c>
      <c r="AW309" s="12" t="s">
        <v>29</v>
      </c>
      <c r="AX309" s="12" t="s">
        <v>76</v>
      </c>
      <c r="AY309" s="165" t="s">
        <v>167</v>
      </c>
    </row>
    <row r="310" spans="2:65" s="13" customFormat="1" x14ac:dyDescent="0.2">
      <c r="B310" s="171"/>
      <c r="D310" s="164" t="s">
        <v>173</v>
      </c>
      <c r="E310" s="172" t="s">
        <v>1</v>
      </c>
      <c r="F310" s="173" t="s">
        <v>177</v>
      </c>
      <c r="H310" s="174">
        <v>0.32</v>
      </c>
      <c r="I310" s="175"/>
      <c r="L310" s="171"/>
      <c r="M310" s="176"/>
      <c r="T310" s="177"/>
      <c r="AT310" s="172" t="s">
        <v>173</v>
      </c>
      <c r="AU310" s="172" t="s">
        <v>85</v>
      </c>
      <c r="AV310" s="13" t="s">
        <v>91</v>
      </c>
      <c r="AW310" s="13" t="s">
        <v>29</v>
      </c>
      <c r="AX310" s="13" t="s">
        <v>81</v>
      </c>
      <c r="AY310" s="172" t="s">
        <v>167</v>
      </c>
    </row>
    <row r="311" spans="2:65" s="1" customFormat="1" ht="24.2" customHeight="1" x14ac:dyDescent="0.2">
      <c r="B311" s="149"/>
      <c r="C311" s="150" t="s">
        <v>383</v>
      </c>
      <c r="D311" s="150" t="s">
        <v>169</v>
      </c>
      <c r="E311" s="151" t="s">
        <v>384</v>
      </c>
      <c r="F311" s="152" t="s">
        <v>385</v>
      </c>
      <c r="G311" s="153" t="s">
        <v>201</v>
      </c>
      <c r="H311" s="154">
        <v>4.9000000000000002E-2</v>
      </c>
      <c r="I311" s="155"/>
      <c r="J311" s="154">
        <f>ROUND(I311*H311,3)</f>
        <v>0</v>
      </c>
      <c r="K311" s="156"/>
      <c r="L311" s="33"/>
      <c r="M311" s="157" t="s">
        <v>1</v>
      </c>
      <c r="N311" s="158" t="s">
        <v>42</v>
      </c>
      <c r="P311" s="159">
        <f>O311*H311</f>
        <v>0</v>
      </c>
      <c r="Q311" s="159">
        <v>0</v>
      </c>
      <c r="R311" s="159">
        <f>Q311*H311</f>
        <v>0</v>
      </c>
      <c r="S311" s="159">
        <v>0</v>
      </c>
      <c r="T311" s="160">
        <f>S311*H311</f>
        <v>0</v>
      </c>
      <c r="AR311" s="161" t="s">
        <v>91</v>
      </c>
      <c r="AT311" s="161" t="s">
        <v>169</v>
      </c>
      <c r="AU311" s="161" t="s">
        <v>85</v>
      </c>
      <c r="AY311" s="17" t="s">
        <v>167</v>
      </c>
      <c r="BE311" s="96">
        <f>IF(N311="základná",J311,0)</f>
        <v>0</v>
      </c>
      <c r="BF311" s="96">
        <f>IF(N311="znížená",J311,0)</f>
        <v>0</v>
      </c>
      <c r="BG311" s="96">
        <f>IF(N311="zákl. prenesená",J311,0)</f>
        <v>0</v>
      </c>
      <c r="BH311" s="96">
        <f>IF(N311="zníž. prenesená",J311,0)</f>
        <v>0</v>
      </c>
      <c r="BI311" s="96">
        <f>IF(N311="nulová",J311,0)</f>
        <v>0</v>
      </c>
      <c r="BJ311" s="17" t="s">
        <v>85</v>
      </c>
      <c r="BK311" s="162">
        <f>ROUND(I311*H311,3)</f>
        <v>0</v>
      </c>
      <c r="BL311" s="17" t="s">
        <v>91</v>
      </c>
      <c r="BM311" s="161" t="s">
        <v>386</v>
      </c>
    </row>
    <row r="312" spans="2:65" s="12" customFormat="1" x14ac:dyDescent="0.2">
      <c r="B312" s="163"/>
      <c r="D312" s="164" t="s">
        <v>173</v>
      </c>
      <c r="E312" s="165" t="s">
        <v>1</v>
      </c>
      <c r="F312" s="166" t="s">
        <v>387</v>
      </c>
      <c r="H312" s="167">
        <v>3.4000000000000002E-2</v>
      </c>
      <c r="I312" s="168"/>
      <c r="L312" s="163"/>
      <c r="M312" s="169"/>
      <c r="T312" s="170"/>
      <c r="AT312" s="165" t="s">
        <v>173</v>
      </c>
      <c r="AU312" s="165" t="s">
        <v>85</v>
      </c>
      <c r="AV312" s="12" t="s">
        <v>85</v>
      </c>
      <c r="AW312" s="12" t="s">
        <v>29</v>
      </c>
      <c r="AX312" s="12" t="s">
        <v>76</v>
      </c>
      <c r="AY312" s="165" t="s">
        <v>167</v>
      </c>
    </row>
    <row r="313" spans="2:65" s="12" customFormat="1" x14ac:dyDescent="0.2">
      <c r="B313" s="163"/>
      <c r="D313" s="164" t="s">
        <v>173</v>
      </c>
      <c r="E313" s="165" t="s">
        <v>1</v>
      </c>
      <c r="F313" s="166" t="s">
        <v>388</v>
      </c>
      <c r="H313" s="167">
        <v>1.4999999999999999E-2</v>
      </c>
      <c r="I313" s="168"/>
      <c r="L313" s="163"/>
      <c r="M313" s="169"/>
      <c r="T313" s="170"/>
      <c r="AT313" s="165" t="s">
        <v>173</v>
      </c>
      <c r="AU313" s="165" t="s">
        <v>85</v>
      </c>
      <c r="AV313" s="12" t="s">
        <v>85</v>
      </c>
      <c r="AW313" s="12" t="s">
        <v>29</v>
      </c>
      <c r="AX313" s="12" t="s">
        <v>76</v>
      </c>
      <c r="AY313" s="165" t="s">
        <v>167</v>
      </c>
    </row>
    <row r="314" spans="2:65" s="13" customFormat="1" x14ac:dyDescent="0.2">
      <c r="B314" s="171"/>
      <c r="D314" s="164" t="s">
        <v>173</v>
      </c>
      <c r="E314" s="172" t="s">
        <v>1</v>
      </c>
      <c r="F314" s="173" t="s">
        <v>177</v>
      </c>
      <c r="H314" s="174">
        <v>4.9000000000000002E-2</v>
      </c>
      <c r="I314" s="175"/>
      <c r="L314" s="171"/>
      <c r="M314" s="176"/>
      <c r="T314" s="177"/>
      <c r="AT314" s="172" t="s">
        <v>173</v>
      </c>
      <c r="AU314" s="172" t="s">
        <v>85</v>
      </c>
      <c r="AV314" s="13" t="s">
        <v>91</v>
      </c>
      <c r="AW314" s="13" t="s">
        <v>29</v>
      </c>
      <c r="AX314" s="13" t="s">
        <v>81</v>
      </c>
      <c r="AY314" s="172" t="s">
        <v>167</v>
      </c>
    </row>
    <row r="315" spans="2:65" s="1" customFormat="1" ht="33" customHeight="1" x14ac:dyDescent="0.2">
      <c r="B315" s="149"/>
      <c r="C315" s="150" t="s">
        <v>280</v>
      </c>
      <c r="D315" s="150" t="s">
        <v>169</v>
      </c>
      <c r="E315" s="151" t="s">
        <v>389</v>
      </c>
      <c r="F315" s="152" t="s">
        <v>390</v>
      </c>
      <c r="G315" s="153" t="s">
        <v>254</v>
      </c>
      <c r="H315" s="154">
        <v>25</v>
      </c>
      <c r="I315" s="155"/>
      <c r="J315" s="154">
        <f>ROUND(I315*H315,3)</f>
        <v>0</v>
      </c>
      <c r="K315" s="156"/>
      <c r="L315" s="33"/>
      <c r="M315" s="157" t="s">
        <v>1</v>
      </c>
      <c r="N315" s="158" t="s">
        <v>42</v>
      </c>
      <c r="P315" s="159">
        <f>O315*H315</f>
        <v>0</v>
      </c>
      <c r="Q315" s="159">
        <v>0</v>
      </c>
      <c r="R315" s="159">
        <f>Q315*H315</f>
        <v>0</v>
      </c>
      <c r="S315" s="159">
        <v>0</v>
      </c>
      <c r="T315" s="160">
        <f>S315*H315</f>
        <v>0</v>
      </c>
      <c r="AR315" s="161" t="s">
        <v>91</v>
      </c>
      <c r="AT315" s="161" t="s">
        <v>169</v>
      </c>
      <c r="AU315" s="161" t="s">
        <v>85</v>
      </c>
      <c r="AY315" s="17" t="s">
        <v>167</v>
      </c>
      <c r="BE315" s="96">
        <f>IF(N315="základná",J315,0)</f>
        <v>0</v>
      </c>
      <c r="BF315" s="96">
        <f>IF(N315="znížená",J315,0)</f>
        <v>0</v>
      </c>
      <c r="BG315" s="96">
        <f>IF(N315="zákl. prenesená",J315,0)</f>
        <v>0</v>
      </c>
      <c r="BH315" s="96">
        <f>IF(N315="zníž. prenesená",J315,0)</f>
        <v>0</v>
      </c>
      <c r="BI315" s="96">
        <f>IF(N315="nulová",J315,0)</f>
        <v>0</v>
      </c>
      <c r="BJ315" s="17" t="s">
        <v>85</v>
      </c>
      <c r="BK315" s="162">
        <f>ROUND(I315*H315,3)</f>
        <v>0</v>
      </c>
      <c r="BL315" s="17" t="s">
        <v>91</v>
      </c>
      <c r="BM315" s="161" t="s">
        <v>391</v>
      </c>
    </row>
    <row r="316" spans="2:65" s="12" customFormat="1" x14ac:dyDescent="0.2">
      <c r="B316" s="163"/>
      <c r="D316" s="164" t="s">
        <v>173</v>
      </c>
      <c r="E316" s="165" t="s">
        <v>1</v>
      </c>
      <c r="F316" s="166" t="s">
        <v>392</v>
      </c>
      <c r="H316" s="167">
        <v>16</v>
      </c>
      <c r="I316" s="168"/>
      <c r="L316" s="163"/>
      <c r="M316" s="169"/>
      <c r="T316" s="170"/>
      <c r="AT316" s="165" t="s">
        <v>173</v>
      </c>
      <c r="AU316" s="165" t="s">
        <v>85</v>
      </c>
      <c r="AV316" s="12" t="s">
        <v>85</v>
      </c>
      <c r="AW316" s="12" t="s">
        <v>29</v>
      </c>
      <c r="AX316" s="12" t="s">
        <v>76</v>
      </c>
      <c r="AY316" s="165" t="s">
        <v>167</v>
      </c>
    </row>
    <row r="317" spans="2:65" s="12" customFormat="1" x14ac:dyDescent="0.2">
      <c r="B317" s="163"/>
      <c r="D317" s="164" t="s">
        <v>173</v>
      </c>
      <c r="E317" s="165" t="s">
        <v>1</v>
      </c>
      <c r="F317" s="166" t="s">
        <v>393</v>
      </c>
      <c r="H317" s="167">
        <v>7</v>
      </c>
      <c r="I317" s="168"/>
      <c r="L317" s="163"/>
      <c r="M317" s="169"/>
      <c r="T317" s="170"/>
      <c r="AT317" s="165" t="s">
        <v>173</v>
      </c>
      <c r="AU317" s="165" t="s">
        <v>85</v>
      </c>
      <c r="AV317" s="12" t="s">
        <v>85</v>
      </c>
      <c r="AW317" s="12" t="s">
        <v>29</v>
      </c>
      <c r="AX317" s="12" t="s">
        <v>76</v>
      </c>
      <c r="AY317" s="165" t="s">
        <v>167</v>
      </c>
    </row>
    <row r="318" spans="2:65" s="12" customFormat="1" x14ac:dyDescent="0.2">
      <c r="B318" s="163"/>
      <c r="D318" s="164" t="s">
        <v>173</v>
      </c>
      <c r="E318" s="165" t="s">
        <v>1</v>
      </c>
      <c r="F318" s="166" t="s">
        <v>394</v>
      </c>
      <c r="H318" s="167">
        <v>2</v>
      </c>
      <c r="I318" s="168"/>
      <c r="L318" s="163"/>
      <c r="M318" s="169"/>
      <c r="T318" s="170"/>
      <c r="AT318" s="165" t="s">
        <v>173</v>
      </c>
      <c r="AU318" s="165" t="s">
        <v>85</v>
      </c>
      <c r="AV318" s="12" t="s">
        <v>85</v>
      </c>
      <c r="AW318" s="12" t="s">
        <v>29</v>
      </c>
      <c r="AX318" s="12" t="s">
        <v>76</v>
      </c>
      <c r="AY318" s="165" t="s">
        <v>167</v>
      </c>
    </row>
    <row r="319" spans="2:65" s="13" customFormat="1" x14ac:dyDescent="0.2">
      <c r="B319" s="171"/>
      <c r="D319" s="164" t="s">
        <v>173</v>
      </c>
      <c r="E319" s="172" t="s">
        <v>1</v>
      </c>
      <c r="F319" s="173" t="s">
        <v>177</v>
      </c>
      <c r="H319" s="174">
        <v>25</v>
      </c>
      <c r="I319" s="175"/>
      <c r="L319" s="171"/>
      <c r="M319" s="176"/>
      <c r="T319" s="177"/>
      <c r="AT319" s="172" t="s">
        <v>173</v>
      </c>
      <c r="AU319" s="172" t="s">
        <v>85</v>
      </c>
      <c r="AV319" s="13" t="s">
        <v>91</v>
      </c>
      <c r="AW319" s="13" t="s">
        <v>29</v>
      </c>
      <c r="AX319" s="13" t="s">
        <v>81</v>
      </c>
      <c r="AY319" s="172" t="s">
        <v>167</v>
      </c>
    </row>
    <row r="320" spans="2:65" s="1" customFormat="1" ht="33" customHeight="1" x14ac:dyDescent="0.2">
      <c r="B320" s="149"/>
      <c r="C320" s="150" t="s">
        <v>395</v>
      </c>
      <c r="D320" s="150" t="s">
        <v>169</v>
      </c>
      <c r="E320" s="151" t="s">
        <v>396</v>
      </c>
      <c r="F320" s="152" t="s">
        <v>397</v>
      </c>
      <c r="G320" s="153" t="s">
        <v>254</v>
      </c>
      <c r="H320" s="154">
        <v>82</v>
      </c>
      <c r="I320" s="155"/>
      <c r="J320" s="154">
        <f>ROUND(I320*H320,3)</f>
        <v>0</v>
      </c>
      <c r="K320" s="156"/>
      <c r="L320" s="33"/>
      <c r="M320" s="157" t="s">
        <v>1</v>
      </c>
      <c r="N320" s="158" t="s">
        <v>42</v>
      </c>
      <c r="P320" s="159">
        <f>O320*H320</f>
        <v>0</v>
      </c>
      <c r="Q320" s="159">
        <v>0</v>
      </c>
      <c r="R320" s="159">
        <f>Q320*H320</f>
        <v>0</v>
      </c>
      <c r="S320" s="159">
        <v>0</v>
      </c>
      <c r="T320" s="160">
        <f>S320*H320</f>
        <v>0</v>
      </c>
      <c r="AR320" s="161" t="s">
        <v>91</v>
      </c>
      <c r="AT320" s="161" t="s">
        <v>169</v>
      </c>
      <c r="AU320" s="161" t="s">
        <v>85</v>
      </c>
      <c r="AY320" s="17" t="s">
        <v>167</v>
      </c>
      <c r="BE320" s="96">
        <f>IF(N320="základná",J320,0)</f>
        <v>0</v>
      </c>
      <c r="BF320" s="96">
        <f>IF(N320="znížená",J320,0)</f>
        <v>0</v>
      </c>
      <c r="BG320" s="96">
        <f>IF(N320="zákl. prenesená",J320,0)</f>
        <v>0</v>
      </c>
      <c r="BH320" s="96">
        <f>IF(N320="zníž. prenesená",J320,0)</f>
        <v>0</v>
      </c>
      <c r="BI320" s="96">
        <f>IF(N320="nulová",J320,0)</f>
        <v>0</v>
      </c>
      <c r="BJ320" s="17" t="s">
        <v>85</v>
      </c>
      <c r="BK320" s="162">
        <f>ROUND(I320*H320,3)</f>
        <v>0</v>
      </c>
      <c r="BL320" s="17" t="s">
        <v>91</v>
      </c>
      <c r="BM320" s="161" t="s">
        <v>398</v>
      </c>
    </row>
    <row r="321" spans="2:65" s="12" customFormat="1" x14ac:dyDescent="0.2">
      <c r="B321" s="163"/>
      <c r="D321" s="164" t="s">
        <v>173</v>
      </c>
      <c r="E321" s="165" t="s">
        <v>1</v>
      </c>
      <c r="F321" s="166" t="s">
        <v>399</v>
      </c>
      <c r="H321" s="167">
        <v>30</v>
      </c>
      <c r="I321" s="168"/>
      <c r="L321" s="163"/>
      <c r="M321" s="169"/>
      <c r="T321" s="170"/>
      <c r="AT321" s="165" t="s">
        <v>173</v>
      </c>
      <c r="AU321" s="165" t="s">
        <v>85</v>
      </c>
      <c r="AV321" s="12" t="s">
        <v>85</v>
      </c>
      <c r="AW321" s="12" t="s">
        <v>29</v>
      </c>
      <c r="AX321" s="12" t="s">
        <v>76</v>
      </c>
      <c r="AY321" s="165" t="s">
        <v>167</v>
      </c>
    </row>
    <row r="322" spans="2:65" s="12" customFormat="1" x14ac:dyDescent="0.2">
      <c r="B322" s="163"/>
      <c r="D322" s="164" t="s">
        <v>173</v>
      </c>
      <c r="E322" s="165" t="s">
        <v>1</v>
      </c>
      <c r="F322" s="166" t="s">
        <v>400</v>
      </c>
      <c r="H322" s="167">
        <v>52</v>
      </c>
      <c r="I322" s="168"/>
      <c r="L322" s="163"/>
      <c r="M322" s="169"/>
      <c r="T322" s="170"/>
      <c r="AT322" s="165" t="s">
        <v>173</v>
      </c>
      <c r="AU322" s="165" t="s">
        <v>85</v>
      </c>
      <c r="AV322" s="12" t="s">
        <v>85</v>
      </c>
      <c r="AW322" s="12" t="s">
        <v>29</v>
      </c>
      <c r="AX322" s="12" t="s">
        <v>76</v>
      </c>
      <c r="AY322" s="165" t="s">
        <v>167</v>
      </c>
    </row>
    <row r="323" spans="2:65" s="13" customFormat="1" x14ac:dyDescent="0.2">
      <c r="B323" s="171"/>
      <c r="D323" s="164" t="s">
        <v>173</v>
      </c>
      <c r="E323" s="172" t="s">
        <v>1</v>
      </c>
      <c r="F323" s="173" t="s">
        <v>177</v>
      </c>
      <c r="H323" s="174">
        <v>82</v>
      </c>
      <c r="I323" s="175"/>
      <c r="L323" s="171"/>
      <c r="M323" s="176"/>
      <c r="T323" s="177"/>
      <c r="AT323" s="172" t="s">
        <v>173</v>
      </c>
      <c r="AU323" s="172" t="s">
        <v>85</v>
      </c>
      <c r="AV323" s="13" t="s">
        <v>91</v>
      </c>
      <c r="AW323" s="13" t="s">
        <v>29</v>
      </c>
      <c r="AX323" s="13" t="s">
        <v>81</v>
      </c>
      <c r="AY323" s="172" t="s">
        <v>167</v>
      </c>
    </row>
    <row r="324" spans="2:65" s="1" customFormat="1" ht="24.2" customHeight="1" x14ac:dyDescent="0.2">
      <c r="B324" s="149"/>
      <c r="C324" s="191" t="s">
        <v>283</v>
      </c>
      <c r="D324" s="191" t="s">
        <v>262</v>
      </c>
      <c r="E324" s="192" t="s">
        <v>401</v>
      </c>
      <c r="F324" s="193" t="s">
        <v>402</v>
      </c>
      <c r="G324" s="194" t="s">
        <v>201</v>
      </c>
      <c r="H324" s="195">
        <v>2.1999999999999999E-2</v>
      </c>
      <c r="I324" s="196"/>
      <c r="J324" s="195">
        <f>ROUND(I324*H324,3)</f>
        <v>0</v>
      </c>
      <c r="K324" s="197"/>
      <c r="L324" s="198"/>
      <c r="M324" s="199" t="s">
        <v>1</v>
      </c>
      <c r="N324" s="200" t="s">
        <v>42</v>
      </c>
      <c r="P324" s="159">
        <f>O324*H324</f>
        <v>0</v>
      </c>
      <c r="Q324" s="159">
        <v>0</v>
      </c>
      <c r="R324" s="159">
        <f>Q324*H324</f>
        <v>0</v>
      </c>
      <c r="S324" s="159">
        <v>0</v>
      </c>
      <c r="T324" s="160">
        <f>S324*H324</f>
        <v>0</v>
      </c>
      <c r="AR324" s="161" t="s">
        <v>103</v>
      </c>
      <c r="AT324" s="161" t="s">
        <v>262</v>
      </c>
      <c r="AU324" s="161" t="s">
        <v>85</v>
      </c>
      <c r="AY324" s="17" t="s">
        <v>167</v>
      </c>
      <c r="BE324" s="96">
        <f>IF(N324="základná",J324,0)</f>
        <v>0</v>
      </c>
      <c r="BF324" s="96">
        <f>IF(N324="znížená",J324,0)</f>
        <v>0</v>
      </c>
      <c r="BG324" s="96">
        <f>IF(N324="zákl. prenesená",J324,0)</f>
        <v>0</v>
      </c>
      <c r="BH324" s="96">
        <f>IF(N324="zníž. prenesená",J324,0)</f>
        <v>0</v>
      </c>
      <c r="BI324" s="96">
        <f>IF(N324="nulová",J324,0)</f>
        <v>0</v>
      </c>
      <c r="BJ324" s="17" t="s">
        <v>85</v>
      </c>
      <c r="BK324" s="162">
        <f>ROUND(I324*H324,3)</f>
        <v>0</v>
      </c>
      <c r="BL324" s="17" t="s">
        <v>91</v>
      </c>
      <c r="BM324" s="161" t="s">
        <v>403</v>
      </c>
    </row>
    <row r="325" spans="2:65" s="12" customFormat="1" x14ac:dyDescent="0.2">
      <c r="B325" s="163"/>
      <c r="D325" s="164" t="s">
        <v>173</v>
      </c>
      <c r="E325" s="165" t="s">
        <v>1</v>
      </c>
      <c r="F325" s="166" t="s">
        <v>404</v>
      </c>
      <c r="H325" s="167">
        <v>2.1999999999999999E-2</v>
      </c>
      <c r="I325" s="168"/>
      <c r="L325" s="163"/>
      <c r="M325" s="169"/>
      <c r="T325" s="170"/>
      <c r="AT325" s="165" t="s">
        <v>173</v>
      </c>
      <c r="AU325" s="165" t="s">
        <v>85</v>
      </c>
      <c r="AV325" s="12" t="s">
        <v>85</v>
      </c>
      <c r="AW325" s="12" t="s">
        <v>29</v>
      </c>
      <c r="AX325" s="12" t="s">
        <v>76</v>
      </c>
      <c r="AY325" s="165" t="s">
        <v>167</v>
      </c>
    </row>
    <row r="326" spans="2:65" s="13" customFormat="1" x14ac:dyDescent="0.2">
      <c r="B326" s="171"/>
      <c r="D326" s="164" t="s">
        <v>173</v>
      </c>
      <c r="E326" s="172" t="s">
        <v>1</v>
      </c>
      <c r="F326" s="173" t="s">
        <v>177</v>
      </c>
      <c r="H326" s="174">
        <v>2.1999999999999999E-2</v>
      </c>
      <c r="I326" s="175"/>
      <c r="L326" s="171"/>
      <c r="M326" s="176"/>
      <c r="T326" s="177"/>
      <c r="AT326" s="172" t="s">
        <v>173</v>
      </c>
      <c r="AU326" s="172" t="s">
        <v>85</v>
      </c>
      <c r="AV326" s="13" t="s">
        <v>91</v>
      </c>
      <c r="AW326" s="13" t="s">
        <v>29</v>
      </c>
      <c r="AX326" s="13" t="s">
        <v>81</v>
      </c>
      <c r="AY326" s="172" t="s">
        <v>167</v>
      </c>
    </row>
    <row r="327" spans="2:65" s="1" customFormat="1" ht="33" customHeight="1" x14ac:dyDescent="0.2">
      <c r="B327" s="149"/>
      <c r="C327" s="150" t="s">
        <v>405</v>
      </c>
      <c r="D327" s="150" t="s">
        <v>169</v>
      </c>
      <c r="E327" s="151" t="s">
        <v>406</v>
      </c>
      <c r="F327" s="152" t="s">
        <v>407</v>
      </c>
      <c r="G327" s="153" t="s">
        <v>254</v>
      </c>
      <c r="H327" s="154">
        <v>6</v>
      </c>
      <c r="I327" s="155"/>
      <c r="J327" s="154">
        <f>ROUND(I327*H327,3)</f>
        <v>0</v>
      </c>
      <c r="K327" s="156"/>
      <c r="L327" s="33"/>
      <c r="M327" s="157" t="s">
        <v>1</v>
      </c>
      <c r="N327" s="158" t="s">
        <v>42</v>
      </c>
      <c r="P327" s="159">
        <f>O327*H327</f>
        <v>0</v>
      </c>
      <c r="Q327" s="159">
        <v>0</v>
      </c>
      <c r="R327" s="159">
        <f>Q327*H327</f>
        <v>0</v>
      </c>
      <c r="S327" s="159">
        <v>0</v>
      </c>
      <c r="T327" s="160">
        <f>S327*H327</f>
        <v>0</v>
      </c>
      <c r="AR327" s="161" t="s">
        <v>91</v>
      </c>
      <c r="AT327" s="161" t="s">
        <v>169</v>
      </c>
      <c r="AU327" s="161" t="s">
        <v>85</v>
      </c>
      <c r="AY327" s="17" t="s">
        <v>167</v>
      </c>
      <c r="BE327" s="96">
        <f>IF(N327="základná",J327,0)</f>
        <v>0</v>
      </c>
      <c r="BF327" s="96">
        <f>IF(N327="znížená",J327,0)</f>
        <v>0</v>
      </c>
      <c r="BG327" s="96">
        <f>IF(N327="zákl. prenesená",J327,0)</f>
        <v>0</v>
      </c>
      <c r="BH327" s="96">
        <f>IF(N327="zníž. prenesená",J327,0)</f>
        <v>0</v>
      </c>
      <c r="BI327" s="96">
        <f>IF(N327="nulová",J327,0)</f>
        <v>0</v>
      </c>
      <c r="BJ327" s="17" t="s">
        <v>85</v>
      </c>
      <c r="BK327" s="162">
        <f>ROUND(I327*H327,3)</f>
        <v>0</v>
      </c>
      <c r="BL327" s="17" t="s">
        <v>91</v>
      </c>
      <c r="BM327" s="161" t="s">
        <v>408</v>
      </c>
    </row>
    <row r="328" spans="2:65" s="12" customFormat="1" x14ac:dyDescent="0.2">
      <c r="B328" s="163"/>
      <c r="D328" s="164" t="s">
        <v>173</v>
      </c>
      <c r="E328" s="165" t="s">
        <v>1</v>
      </c>
      <c r="F328" s="166" t="s">
        <v>409</v>
      </c>
      <c r="H328" s="167">
        <v>6</v>
      </c>
      <c r="I328" s="168"/>
      <c r="L328" s="163"/>
      <c r="M328" s="169"/>
      <c r="T328" s="170"/>
      <c r="AT328" s="165" t="s">
        <v>173</v>
      </c>
      <c r="AU328" s="165" t="s">
        <v>85</v>
      </c>
      <c r="AV328" s="12" t="s">
        <v>85</v>
      </c>
      <c r="AW328" s="12" t="s">
        <v>29</v>
      </c>
      <c r="AX328" s="12" t="s">
        <v>76</v>
      </c>
      <c r="AY328" s="165" t="s">
        <v>167</v>
      </c>
    </row>
    <row r="329" spans="2:65" s="13" customFormat="1" x14ac:dyDescent="0.2">
      <c r="B329" s="171"/>
      <c r="D329" s="164" t="s">
        <v>173</v>
      </c>
      <c r="E329" s="172" t="s">
        <v>1</v>
      </c>
      <c r="F329" s="173" t="s">
        <v>177</v>
      </c>
      <c r="H329" s="174">
        <v>6</v>
      </c>
      <c r="I329" s="175"/>
      <c r="L329" s="171"/>
      <c r="M329" s="176"/>
      <c r="T329" s="177"/>
      <c r="AT329" s="172" t="s">
        <v>173</v>
      </c>
      <c r="AU329" s="172" t="s">
        <v>85</v>
      </c>
      <c r="AV329" s="13" t="s">
        <v>91</v>
      </c>
      <c r="AW329" s="13" t="s">
        <v>29</v>
      </c>
      <c r="AX329" s="13" t="s">
        <v>81</v>
      </c>
      <c r="AY329" s="172" t="s">
        <v>167</v>
      </c>
    </row>
    <row r="330" spans="2:65" s="1" customFormat="1" ht="16.5" customHeight="1" x14ac:dyDescent="0.2">
      <c r="B330" s="149"/>
      <c r="C330" s="191" t="s">
        <v>287</v>
      </c>
      <c r="D330" s="191" t="s">
        <v>262</v>
      </c>
      <c r="E330" s="192" t="s">
        <v>410</v>
      </c>
      <c r="F330" s="193" t="s">
        <v>411</v>
      </c>
      <c r="G330" s="194" t="s">
        <v>254</v>
      </c>
      <c r="H330" s="195">
        <v>1.2</v>
      </c>
      <c r="I330" s="196"/>
      <c r="J330" s="195">
        <f>ROUND(I330*H330,3)</f>
        <v>0</v>
      </c>
      <c r="K330" s="197"/>
      <c r="L330" s="198"/>
      <c r="M330" s="199" t="s">
        <v>1</v>
      </c>
      <c r="N330" s="200" t="s">
        <v>42</v>
      </c>
      <c r="P330" s="159">
        <f>O330*H330</f>
        <v>0</v>
      </c>
      <c r="Q330" s="159">
        <v>0</v>
      </c>
      <c r="R330" s="159">
        <f>Q330*H330</f>
        <v>0</v>
      </c>
      <c r="S330" s="159">
        <v>0</v>
      </c>
      <c r="T330" s="160">
        <f>S330*H330</f>
        <v>0</v>
      </c>
      <c r="AR330" s="161" t="s">
        <v>103</v>
      </c>
      <c r="AT330" s="161" t="s">
        <v>262</v>
      </c>
      <c r="AU330" s="161" t="s">
        <v>85</v>
      </c>
      <c r="AY330" s="17" t="s">
        <v>167</v>
      </c>
      <c r="BE330" s="96">
        <f>IF(N330="základná",J330,0)</f>
        <v>0</v>
      </c>
      <c r="BF330" s="96">
        <f>IF(N330="znížená",J330,0)</f>
        <v>0</v>
      </c>
      <c r="BG330" s="96">
        <f>IF(N330="zákl. prenesená",J330,0)</f>
        <v>0</v>
      </c>
      <c r="BH330" s="96">
        <f>IF(N330="zníž. prenesená",J330,0)</f>
        <v>0</v>
      </c>
      <c r="BI330" s="96">
        <f>IF(N330="nulová",J330,0)</f>
        <v>0</v>
      </c>
      <c r="BJ330" s="17" t="s">
        <v>85</v>
      </c>
      <c r="BK330" s="162">
        <f>ROUND(I330*H330,3)</f>
        <v>0</v>
      </c>
      <c r="BL330" s="17" t="s">
        <v>91</v>
      </c>
      <c r="BM330" s="161" t="s">
        <v>412</v>
      </c>
    </row>
    <row r="331" spans="2:65" s="11" customFormat="1" ht="22.9" customHeight="1" x14ac:dyDescent="0.2">
      <c r="B331" s="137"/>
      <c r="D331" s="138" t="s">
        <v>75</v>
      </c>
      <c r="E331" s="147" t="s">
        <v>413</v>
      </c>
      <c r="F331" s="147" t="s">
        <v>414</v>
      </c>
      <c r="I331" s="140"/>
      <c r="J331" s="148">
        <f>BK331</f>
        <v>0</v>
      </c>
      <c r="L331" s="137"/>
      <c r="M331" s="142"/>
      <c r="P331" s="143">
        <f>SUM(P332:P380)</f>
        <v>0</v>
      </c>
      <c r="R331" s="143">
        <f>SUM(R332:R380)</f>
        <v>0</v>
      </c>
      <c r="T331" s="144">
        <f>SUM(T332:T380)</f>
        <v>0</v>
      </c>
      <c r="AR331" s="138" t="s">
        <v>81</v>
      </c>
      <c r="AT331" s="145" t="s">
        <v>75</v>
      </c>
      <c r="AU331" s="145" t="s">
        <v>81</v>
      </c>
      <c r="AY331" s="138" t="s">
        <v>167</v>
      </c>
      <c r="BK331" s="146">
        <f>SUM(BK332:BK380)</f>
        <v>0</v>
      </c>
    </row>
    <row r="332" spans="2:65" s="1" customFormat="1" ht="24.2" customHeight="1" x14ac:dyDescent="0.2">
      <c r="B332" s="149"/>
      <c r="C332" s="150" t="s">
        <v>415</v>
      </c>
      <c r="D332" s="150" t="s">
        <v>169</v>
      </c>
      <c r="E332" s="151" t="s">
        <v>416</v>
      </c>
      <c r="F332" s="152" t="s">
        <v>417</v>
      </c>
      <c r="G332" s="153" t="s">
        <v>299</v>
      </c>
      <c r="H332" s="154">
        <v>31.28</v>
      </c>
      <c r="I332" s="155"/>
      <c r="J332" s="154">
        <f>ROUND(I332*H332,3)</f>
        <v>0</v>
      </c>
      <c r="K332" s="156"/>
      <c r="L332" s="33"/>
      <c r="M332" s="157" t="s">
        <v>1</v>
      </c>
      <c r="N332" s="158" t="s">
        <v>42</v>
      </c>
      <c r="P332" s="159">
        <f>O332*H332</f>
        <v>0</v>
      </c>
      <c r="Q332" s="159">
        <v>0</v>
      </c>
      <c r="R332" s="159">
        <f>Q332*H332</f>
        <v>0</v>
      </c>
      <c r="S332" s="159">
        <v>0</v>
      </c>
      <c r="T332" s="160">
        <f>S332*H332</f>
        <v>0</v>
      </c>
      <c r="AR332" s="161" t="s">
        <v>91</v>
      </c>
      <c r="AT332" s="161" t="s">
        <v>169</v>
      </c>
      <c r="AU332" s="161" t="s">
        <v>85</v>
      </c>
      <c r="AY332" s="17" t="s">
        <v>167</v>
      </c>
      <c r="BE332" s="96">
        <f>IF(N332="základná",J332,0)</f>
        <v>0</v>
      </c>
      <c r="BF332" s="96">
        <f>IF(N332="znížená",J332,0)</f>
        <v>0</v>
      </c>
      <c r="BG332" s="96">
        <f>IF(N332="zákl. prenesená",J332,0)</f>
        <v>0</v>
      </c>
      <c r="BH332" s="96">
        <f>IF(N332="zníž. prenesená",J332,0)</f>
        <v>0</v>
      </c>
      <c r="BI332" s="96">
        <f>IF(N332="nulová",J332,0)</f>
        <v>0</v>
      </c>
      <c r="BJ332" s="17" t="s">
        <v>85</v>
      </c>
      <c r="BK332" s="162">
        <f>ROUND(I332*H332,3)</f>
        <v>0</v>
      </c>
      <c r="BL332" s="17" t="s">
        <v>91</v>
      </c>
      <c r="BM332" s="161" t="s">
        <v>418</v>
      </c>
    </row>
    <row r="333" spans="2:65" s="12" customFormat="1" x14ac:dyDescent="0.2">
      <c r="B333" s="163"/>
      <c r="D333" s="164" t="s">
        <v>173</v>
      </c>
      <c r="E333" s="165" t="s">
        <v>1</v>
      </c>
      <c r="F333" s="166" t="s">
        <v>419</v>
      </c>
      <c r="H333" s="167">
        <v>31.28</v>
      </c>
      <c r="I333" s="168"/>
      <c r="L333" s="163"/>
      <c r="M333" s="169"/>
      <c r="T333" s="170"/>
      <c r="AT333" s="165" t="s">
        <v>173</v>
      </c>
      <c r="AU333" s="165" t="s">
        <v>85</v>
      </c>
      <c r="AV333" s="12" t="s">
        <v>85</v>
      </c>
      <c r="AW333" s="12" t="s">
        <v>29</v>
      </c>
      <c r="AX333" s="12" t="s">
        <v>76</v>
      </c>
      <c r="AY333" s="165" t="s">
        <v>167</v>
      </c>
    </row>
    <row r="334" spans="2:65" s="13" customFormat="1" x14ac:dyDescent="0.2">
      <c r="B334" s="171"/>
      <c r="D334" s="164" t="s">
        <v>173</v>
      </c>
      <c r="E334" s="172" t="s">
        <v>1</v>
      </c>
      <c r="F334" s="173" t="s">
        <v>177</v>
      </c>
      <c r="H334" s="174">
        <v>31.28</v>
      </c>
      <c r="I334" s="175"/>
      <c r="L334" s="171"/>
      <c r="M334" s="176"/>
      <c r="T334" s="177"/>
      <c r="AT334" s="172" t="s">
        <v>173</v>
      </c>
      <c r="AU334" s="172" t="s">
        <v>85</v>
      </c>
      <c r="AV334" s="13" t="s">
        <v>91</v>
      </c>
      <c r="AW334" s="13" t="s">
        <v>29</v>
      </c>
      <c r="AX334" s="13" t="s">
        <v>81</v>
      </c>
      <c r="AY334" s="172" t="s">
        <v>167</v>
      </c>
    </row>
    <row r="335" spans="2:65" s="1" customFormat="1" ht="33" customHeight="1" x14ac:dyDescent="0.2">
      <c r="B335" s="149"/>
      <c r="C335" s="150" t="s">
        <v>290</v>
      </c>
      <c r="D335" s="150" t="s">
        <v>169</v>
      </c>
      <c r="E335" s="151" t="s">
        <v>420</v>
      </c>
      <c r="F335" s="152" t="s">
        <v>421</v>
      </c>
      <c r="G335" s="153" t="s">
        <v>172</v>
      </c>
      <c r="H335" s="154">
        <v>1.3320000000000001</v>
      </c>
      <c r="I335" s="155"/>
      <c r="J335" s="154">
        <f>ROUND(I335*H335,3)</f>
        <v>0</v>
      </c>
      <c r="K335" s="156"/>
      <c r="L335" s="33"/>
      <c r="M335" s="157" t="s">
        <v>1</v>
      </c>
      <c r="N335" s="158" t="s">
        <v>42</v>
      </c>
      <c r="P335" s="159">
        <f>O335*H335</f>
        <v>0</v>
      </c>
      <c r="Q335" s="159">
        <v>0</v>
      </c>
      <c r="R335" s="159">
        <f>Q335*H335</f>
        <v>0</v>
      </c>
      <c r="S335" s="159">
        <v>0</v>
      </c>
      <c r="T335" s="160">
        <f>S335*H335</f>
        <v>0</v>
      </c>
      <c r="AR335" s="161" t="s">
        <v>91</v>
      </c>
      <c r="AT335" s="161" t="s">
        <v>169</v>
      </c>
      <c r="AU335" s="161" t="s">
        <v>85</v>
      </c>
      <c r="AY335" s="17" t="s">
        <v>167</v>
      </c>
      <c r="BE335" s="96">
        <f>IF(N335="základná",J335,0)</f>
        <v>0</v>
      </c>
      <c r="BF335" s="96">
        <f>IF(N335="znížená",J335,0)</f>
        <v>0</v>
      </c>
      <c r="BG335" s="96">
        <f>IF(N335="zákl. prenesená",J335,0)</f>
        <v>0</v>
      </c>
      <c r="BH335" s="96">
        <f>IF(N335="zníž. prenesená",J335,0)</f>
        <v>0</v>
      </c>
      <c r="BI335" s="96">
        <f>IF(N335="nulová",J335,0)</f>
        <v>0</v>
      </c>
      <c r="BJ335" s="17" t="s">
        <v>85</v>
      </c>
      <c r="BK335" s="162">
        <f>ROUND(I335*H335,3)</f>
        <v>0</v>
      </c>
      <c r="BL335" s="17" t="s">
        <v>91</v>
      </c>
      <c r="BM335" s="161" t="s">
        <v>422</v>
      </c>
    </row>
    <row r="336" spans="2:65" s="12" customFormat="1" ht="22.5" x14ac:dyDescent="0.2">
      <c r="B336" s="163"/>
      <c r="D336" s="164" t="s">
        <v>173</v>
      </c>
      <c r="E336" s="165" t="s">
        <v>1</v>
      </c>
      <c r="F336" s="166" t="s">
        <v>423</v>
      </c>
      <c r="H336" s="167">
        <v>1.3320000000000001</v>
      </c>
      <c r="I336" s="168"/>
      <c r="L336" s="163"/>
      <c r="M336" s="169"/>
      <c r="T336" s="170"/>
      <c r="AT336" s="165" t="s">
        <v>173</v>
      </c>
      <c r="AU336" s="165" t="s">
        <v>85</v>
      </c>
      <c r="AV336" s="12" t="s">
        <v>85</v>
      </c>
      <c r="AW336" s="12" t="s">
        <v>29</v>
      </c>
      <c r="AX336" s="12" t="s">
        <v>76</v>
      </c>
      <c r="AY336" s="165" t="s">
        <v>167</v>
      </c>
    </row>
    <row r="337" spans="2:65" s="13" customFormat="1" x14ac:dyDescent="0.2">
      <c r="B337" s="171"/>
      <c r="D337" s="164" t="s">
        <v>173</v>
      </c>
      <c r="E337" s="172" t="s">
        <v>1</v>
      </c>
      <c r="F337" s="173" t="s">
        <v>177</v>
      </c>
      <c r="H337" s="174">
        <v>1.3320000000000001</v>
      </c>
      <c r="I337" s="175"/>
      <c r="L337" s="171"/>
      <c r="M337" s="176"/>
      <c r="T337" s="177"/>
      <c r="AT337" s="172" t="s">
        <v>173</v>
      </c>
      <c r="AU337" s="172" t="s">
        <v>85</v>
      </c>
      <c r="AV337" s="13" t="s">
        <v>91</v>
      </c>
      <c r="AW337" s="13" t="s">
        <v>29</v>
      </c>
      <c r="AX337" s="13" t="s">
        <v>81</v>
      </c>
      <c r="AY337" s="172" t="s">
        <v>167</v>
      </c>
    </row>
    <row r="338" spans="2:65" s="1" customFormat="1" ht="21.75" customHeight="1" x14ac:dyDescent="0.2">
      <c r="B338" s="149"/>
      <c r="C338" s="150" t="s">
        <v>424</v>
      </c>
      <c r="D338" s="150" t="s">
        <v>169</v>
      </c>
      <c r="E338" s="151" t="s">
        <v>425</v>
      </c>
      <c r="F338" s="152" t="s">
        <v>426</v>
      </c>
      <c r="G338" s="153" t="s">
        <v>172</v>
      </c>
      <c r="H338" s="154">
        <v>16.744</v>
      </c>
      <c r="I338" s="155"/>
      <c r="J338" s="154">
        <f>ROUND(I338*H338,3)</f>
        <v>0</v>
      </c>
      <c r="K338" s="156"/>
      <c r="L338" s="33"/>
      <c r="M338" s="157" t="s">
        <v>1</v>
      </c>
      <c r="N338" s="158" t="s">
        <v>42</v>
      </c>
      <c r="P338" s="159">
        <f>O338*H338</f>
        <v>0</v>
      </c>
      <c r="Q338" s="159">
        <v>0</v>
      </c>
      <c r="R338" s="159">
        <f>Q338*H338</f>
        <v>0</v>
      </c>
      <c r="S338" s="159">
        <v>0</v>
      </c>
      <c r="T338" s="160">
        <f>S338*H338</f>
        <v>0</v>
      </c>
      <c r="AR338" s="161" t="s">
        <v>91</v>
      </c>
      <c r="AT338" s="161" t="s">
        <v>169</v>
      </c>
      <c r="AU338" s="161" t="s">
        <v>85</v>
      </c>
      <c r="AY338" s="17" t="s">
        <v>167</v>
      </c>
      <c r="BE338" s="96">
        <f>IF(N338="základná",J338,0)</f>
        <v>0</v>
      </c>
      <c r="BF338" s="96">
        <f>IF(N338="znížená",J338,0)</f>
        <v>0</v>
      </c>
      <c r="BG338" s="96">
        <f>IF(N338="zákl. prenesená",J338,0)</f>
        <v>0</v>
      </c>
      <c r="BH338" s="96">
        <f>IF(N338="zníž. prenesená",J338,0)</f>
        <v>0</v>
      </c>
      <c r="BI338" s="96">
        <f>IF(N338="nulová",J338,0)</f>
        <v>0</v>
      </c>
      <c r="BJ338" s="17" t="s">
        <v>85</v>
      </c>
      <c r="BK338" s="162">
        <f>ROUND(I338*H338,3)</f>
        <v>0</v>
      </c>
      <c r="BL338" s="17" t="s">
        <v>91</v>
      </c>
      <c r="BM338" s="161" t="s">
        <v>427</v>
      </c>
    </row>
    <row r="339" spans="2:65" s="12" customFormat="1" x14ac:dyDescent="0.2">
      <c r="B339" s="163"/>
      <c r="D339" s="164" t="s">
        <v>173</v>
      </c>
      <c r="E339" s="165" t="s">
        <v>1</v>
      </c>
      <c r="F339" s="166" t="s">
        <v>428</v>
      </c>
      <c r="H339" s="167">
        <v>9.1</v>
      </c>
      <c r="I339" s="168"/>
      <c r="L339" s="163"/>
      <c r="M339" s="169"/>
      <c r="T339" s="170"/>
      <c r="AT339" s="165" t="s">
        <v>173</v>
      </c>
      <c r="AU339" s="165" t="s">
        <v>85</v>
      </c>
      <c r="AV339" s="12" t="s">
        <v>85</v>
      </c>
      <c r="AW339" s="12" t="s">
        <v>29</v>
      </c>
      <c r="AX339" s="12" t="s">
        <v>76</v>
      </c>
      <c r="AY339" s="165" t="s">
        <v>167</v>
      </c>
    </row>
    <row r="340" spans="2:65" s="12" customFormat="1" x14ac:dyDescent="0.2">
      <c r="B340" s="163"/>
      <c r="D340" s="164" t="s">
        <v>173</v>
      </c>
      <c r="E340" s="165" t="s">
        <v>1</v>
      </c>
      <c r="F340" s="166" t="s">
        <v>429</v>
      </c>
      <c r="H340" s="167">
        <v>7.6440000000000001</v>
      </c>
      <c r="I340" s="168"/>
      <c r="L340" s="163"/>
      <c r="M340" s="169"/>
      <c r="T340" s="170"/>
      <c r="AT340" s="165" t="s">
        <v>173</v>
      </c>
      <c r="AU340" s="165" t="s">
        <v>85</v>
      </c>
      <c r="AV340" s="12" t="s">
        <v>85</v>
      </c>
      <c r="AW340" s="12" t="s">
        <v>29</v>
      </c>
      <c r="AX340" s="12" t="s">
        <v>76</v>
      </c>
      <c r="AY340" s="165" t="s">
        <v>167</v>
      </c>
    </row>
    <row r="341" spans="2:65" s="13" customFormat="1" x14ac:dyDescent="0.2">
      <c r="B341" s="171"/>
      <c r="D341" s="164" t="s">
        <v>173</v>
      </c>
      <c r="E341" s="172" t="s">
        <v>1</v>
      </c>
      <c r="F341" s="173" t="s">
        <v>177</v>
      </c>
      <c r="H341" s="174">
        <v>16.744</v>
      </c>
      <c r="I341" s="175"/>
      <c r="L341" s="171"/>
      <c r="M341" s="176"/>
      <c r="T341" s="177"/>
      <c r="AT341" s="172" t="s">
        <v>173</v>
      </c>
      <c r="AU341" s="172" t="s">
        <v>85</v>
      </c>
      <c r="AV341" s="13" t="s">
        <v>91</v>
      </c>
      <c r="AW341" s="13" t="s">
        <v>29</v>
      </c>
      <c r="AX341" s="13" t="s">
        <v>81</v>
      </c>
      <c r="AY341" s="172" t="s">
        <v>167</v>
      </c>
    </row>
    <row r="342" spans="2:65" s="1" customFormat="1" ht="24.2" customHeight="1" x14ac:dyDescent="0.2">
      <c r="B342" s="149"/>
      <c r="C342" s="150" t="s">
        <v>296</v>
      </c>
      <c r="D342" s="150" t="s">
        <v>169</v>
      </c>
      <c r="E342" s="151" t="s">
        <v>187</v>
      </c>
      <c r="F342" s="152" t="s">
        <v>188</v>
      </c>
      <c r="G342" s="153" t="s">
        <v>172</v>
      </c>
      <c r="H342" s="154">
        <v>16.744</v>
      </c>
      <c r="I342" s="155"/>
      <c r="J342" s="154">
        <f>ROUND(I342*H342,3)</f>
        <v>0</v>
      </c>
      <c r="K342" s="156"/>
      <c r="L342" s="33"/>
      <c r="M342" s="157" t="s">
        <v>1</v>
      </c>
      <c r="N342" s="158" t="s">
        <v>42</v>
      </c>
      <c r="P342" s="159">
        <f>O342*H342</f>
        <v>0</v>
      </c>
      <c r="Q342" s="159">
        <v>0</v>
      </c>
      <c r="R342" s="159">
        <f>Q342*H342</f>
        <v>0</v>
      </c>
      <c r="S342" s="159">
        <v>0</v>
      </c>
      <c r="T342" s="160">
        <f>S342*H342</f>
        <v>0</v>
      </c>
      <c r="AR342" s="161" t="s">
        <v>91</v>
      </c>
      <c r="AT342" s="161" t="s">
        <v>169</v>
      </c>
      <c r="AU342" s="161" t="s">
        <v>85</v>
      </c>
      <c r="AY342" s="17" t="s">
        <v>167</v>
      </c>
      <c r="BE342" s="96">
        <f>IF(N342="základná",J342,0)</f>
        <v>0</v>
      </c>
      <c r="BF342" s="96">
        <f>IF(N342="znížená",J342,0)</f>
        <v>0</v>
      </c>
      <c r="BG342" s="96">
        <f>IF(N342="zákl. prenesená",J342,0)</f>
        <v>0</v>
      </c>
      <c r="BH342" s="96">
        <f>IF(N342="zníž. prenesená",J342,0)</f>
        <v>0</v>
      </c>
      <c r="BI342" s="96">
        <f>IF(N342="nulová",J342,0)</f>
        <v>0</v>
      </c>
      <c r="BJ342" s="17" t="s">
        <v>85</v>
      </c>
      <c r="BK342" s="162">
        <f>ROUND(I342*H342,3)</f>
        <v>0</v>
      </c>
      <c r="BL342" s="17" t="s">
        <v>91</v>
      </c>
      <c r="BM342" s="161" t="s">
        <v>430</v>
      </c>
    </row>
    <row r="343" spans="2:65" s="1" customFormat="1" ht="24.2" customHeight="1" x14ac:dyDescent="0.2">
      <c r="B343" s="149"/>
      <c r="C343" s="150" t="s">
        <v>431</v>
      </c>
      <c r="D343" s="150" t="s">
        <v>169</v>
      </c>
      <c r="E343" s="151" t="s">
        <v>432</v>
      </c>
      <c r="F343" s="152" t="s">
        <v>433</v>
      </c>
      <c r="G343" s="153" t="s">
        <v>172</v>
      </c>
      <c r="H343" s="154">
        <v>10.92</v>
      </c>
      <c r="I343" s="155"/>
      <c r="J343" s="154">
        <f>ROUND(I343*H343,3)</f>
        <v>0</v>
      </c>
      <c r="K343" s="156"/>
      <c r="L343" s="33"/>
      <c r="M343" s="157" t="s">
        <v>1</v>
      </c>
      <c r="N343" s="158" t="s">
        <v>42</v>
      </c>
      <c r="P343" s="159">
        <f>O343*H343</f>
        <v>0</v>
      </c>
      <c r="Q343" s="159">
        <v>0</v>
      </c>
      <c r="R343" s="159">
        <f>Q343*H343</f>
        <v>0</v>
      </c>
      <c r="S343" s="159">
        <v>0</v>
      </c>
      <c r="T343" s="160">
        <f>S343*H343</f>
        <v>0</v>
      </c>
      <c r="AR343" s="161" t="s">
        <v>91</v>
      </c>
      <c r="AT343" s="161" t="s">
        <v>169</v>
      </c>
      <c r="AU343" s="161" t="s">
        <v>85</v>
      </c>
      <c r="AY343" s="17" t="s">
        <v>167</v>
      </c>
      <c r="BE343" s="96">
        <f>IF(N343="základná",J343,0)</f>
        <v>0</v>
      </c>
      <c r="BF343" s="96">
        <f>IF(N343="znížená",J343,0)</f>
        <v>0</v>
      </c>
      <c r="BG343" s="96">
        <f>IF(N343="zákl. prenesená",J343,0)</f>
        <v>0</v>
      </c>
      <c r="BH343" s="96">
        <f>IF(N343="zníž. prenesená",J343,0)</f>
        <v>0</v>
      </c>
      <c r="BI343" s="96">
        <f>IF(N343="nulová",J343,0)</f>
        <v>0</v>
      </c>
      <c r="BJ343" s="17" t="s">
        <v>85</v>
      </c>
      <c r="BK343" s="162">
        <f>ROUND(I343*H343,3)</f>
        <v>0</v>
      </c>
      <c r="BL343" s="17" t="s">
        <v>91</v>
      </c>
      <c r="BM343" s="161" t="s">
        <v>434</v>
      </c>
    </row>
    <row r="344" spans="2:65" s="14" customFormat="1" x14ac:dyDescent="0.2">
      <c r="B344" s="178"/>
      <c r="D344" s="164" t="s">
        <v>173</v>
      </c>
      <c r="E344" s="179" t="s">
        <v>1</v>
      </c>
      <c r="F344" s="180" t="s">
        <v>435</v>
      </c>
      <c r="H344" s="179" t="s">
        <v>1</v>
      </c>
      <c r="I344" s="181"/>
      <c r="L344" s="178"/>
      <c r="M344" s="182"/>
      <c r="T344" s="183"/>
      <c r="AT344" s="179" t="s">
        <v>173</v>
      </c>
      <c r="AU344" s="179" t="s">
        <v>85</v>
      </c>
      <c r="AV344" s="14" t="s">
        <v>81</v>
      </c>
      <c r="AW344" s="14" t="s">
        <v>29</v>
      </c>
      <c r="AX344" s="14" t="s">
        <v>76</v>
      </c>
      <c r="AY344" s="179" t="s">
        <v>167</v>
      </c>
    </row>
    <row r="345" spans="2:65" s="12" customFormat="1" x14ac:dyDescent="0.2">
      <c r="B345" s="163"/>
      <c r="D345" s="164" t="s">
        <v>173</v>
      </c>
      <c r="E345" s="165" t="s">
        <v>1</v>
      </c>
      <c r="F345" s="166" t="s">
        <v>429</v>
      </c>
      <c r="H345" s="167">
        <v>7.6440000000000001</v>
      </c>
      <c r="I345" s="168"/>
      <c r="L345" s="163"/>
      <c r="M345" s="169"/>
      <c r="T345" s="170"/>
      <c r="AT345" s="165" t="s">
        <v>173</v>
      </c>
      <c r="AU345" s="165" t="s">
        <v>85</v>
      </c>
      <c r="AV345" s="12" t="s">
        <v>85</v>
      </c>
      <c r="AW345" s="12" t="s">
        <v>29</v>
      </c>
      <c r="AX345" s="12" t="s">
        <v>76</v>
      </c>
      <c r="AY345" s="165" t="s">
        <v>167</v>
      </c>
    </row>
    <row r="346" spans="2:65" s="12" customFormat="1" x14ac:dyDescent="0.2">
      <c r="B346" s="163"/>
      <c r="D346" s="164" t="s">
        <v>173</v>
      </c>
      <c r="E346" s="165" t="s">
        <v>1</v>
      </c>
      <c r="F346" s="166" t="s">
        <v>436</v>
      </c>
      <c r="H346" s="167">
        <v>-2.1840000000000002</v>
      </c>
      <c r="I346" s="168"/>
      <c r="L346" s="163"/>
      <c r="M346" s="169"/>
      <c r="T346" s="170"/>
      <c r="AT346" s="165" t="s">
        <v>173</v>
      </c>
      <c r="AU346" s="165" t="s">
        <v>85</v>
      </c>
      <c r="AV346" s="12" t="s">
        <v>85</v>
      </c>
      <c r="AW346" s="12" t="s">
        <v>29</v>
      </c>
      <c r="AX346" s="12" t="s">
        <v>76</v>
      </c>
      <c r="AY346" s="165" t="s">
        <v>167</v>
      </c>
    </row>
    <row r="347" spans="2:65" s="15" customFormat="1" x14ac:dyDescent="0.2">
      <c r="B347" s="184"/>
      <c r="D347" s="164" t="s">
        <v>173</v>
      </c>
      <c r="E347" s="185" t="s">
        <v>1</v>
      </c>
      <c r="F347" s="186" t="s">
        <v>245</v>
      </c>
      <c r="H347" s="187">
        <v>5.46</v>
      </c>
      <c r="I347" s="188"/>
      <c r="L347" s="184"/>
      <c r="M347" s="189"/>
      <c r="T347" s="190"/>
      <c r="AT347" s="185" t="s">
        <v>173</v>
      </c>
      <c r="AU347" s="185" t="s">
        <v>85</v>
      </c>
      <c r="AV347" s="15" t="s">
        <v>88</v>
      </c>
      <c r="AW347" s="15" t="s">
        <v>29</v>
      </c>
      <c r="AX347" s="15" t="s">
        <v>76</v>
      </c>
      <c r="AY347" s="185" t="s">
        <v>167</v>
      </c>
    </row>
    <row r="348" spans="2:65" s="12" customFormat="1" x14ac:dyDescent="0.2">
      <c r="B348" s="163"/>
      <c r="D348" s="164" t="s">
        <v>173</v>
      </c>
      <c r="E348" s="165" t="s">
        <v>1</v>
      </c>
      <c r="F348" s="166" t="s">
        <v>437</v>
      </c>
      <c r="H348" s="167">
        <v>5.46</v>
      </c>
      <c r="I348" s="168"/>
      <c r="L348" s="163"/>
      <c r="M348" s="169"/>
      <c r="T348" s="170"/>
      <c r="AT348" s="165" t="s">
        <v>173</v>
      </c>
      <c r="AU348" s="165" t="s">
        <v>85</v>
      </c>
      <c r="AV348" s="12" t="s">
        <v>85</v>
      </c>
      <c r="AW348" s="12" t="s">
        <v>29</v>
      </c>
      <c r="AX348" s="12" t="s">
        <v>76</v>
      </c>
      <c r="AY348" s="165" t="s">
        <v>167</v>
      </c>
    </row>
    <row r="349" spans="2:65" s="13" customFormat="1" x14ac:dyDescent="0.2">
      <c r="B349" s="171"/>
      <c r="D349" s="164" t="s">
        <v>173</v>
      </c>
      <c r="E349" s="172" t="s">
        <v>1</v>
      </c>
      <c r="F349" s="173" t="s">
        <v>177</v>
      </c>
      <c r="H349" s="174">
        <v>10.92</v>
      </c>
      <c r="I349" s="175"/>
      <c r="L349" s="171"/>
      <c r="M349" s="176"/>
      <c r="T349" s="177"/>
      <c r="AT349" s="172" t="s">
        <v>173</v>
      </c>
      <c r="AU349" s="172" t="s">
        <v>85</v>
      </c>
      <c r="AV349" s="13" t="s">
        <v>91</v>
      </c>
      <c r="AW349" s="13" t="s">
        <v>29</v>
      </c>
      <c r="AX349" s="13" t="s">
        <v>81</v>
      </c>
      <c r="AY349" s="172" t="s">
        <v>167</v>
      </c>
    </row>
    <row r="350" spans="2:65" s="1" customFormat="1" ht="16.5" customHeight="1" x14ac:dyDescent="0.2">
      <c r="B350" s="149"/>
      <c r="C350" s="191" t="s">
        <v>300</v>
      </c>
      <c r="D350" s="191" t="s">
        <v>262</v>
      </c>
      <c r="E350" s="192" t="s">
        <v>438</v>
      </c>
      <c r="F350" s="193" t="s">
        <v>439</v>
      </c>
      <c r="G350" s="194" t="s">
        <v>201</v>
      </c>
      <c r="H350" s="195">
        <v>9.5549999999999997</v>
      </c>
      <c r="I350" s="196"/>
      <c r="J350" s="195">
        <f>ROUND(I350*H350,3)</f>
        <v>0</v>
      </c>
      <c r="K350" s="197"/>
      <c r="L350" s="198"/>
      <c r="M350" s="199" t="s">
        <v>1</v>
      </c>
      <c r="N350" s="200" t="s">
        <v>42</v>
      </c>
      <c r="P350" s="159">
        <f>O350*H350</f>
        <v>0</v>
      </c>
      <c r="Q350" s="159">
        <v>0</v>
      </c>
      <c r="R350" s="159">
        <f>Q350*H350</f>
        <v>0</v>
      </c>
      <c r="S350" s="159">
        <v>0</v>
      </c>
      <c r="T350" s="160">
        <f>S350*H350</f>
        <v>0</v>
      </c>
      <c r="AR350" s="161" t="s">
        <v>103</v>
      </c>
      <c r="AT350" s="161" t="s">
        <v>262</v>
      </c>
      <c r="AU350" s="161" t="s">
        <v>85</v>
      </c>
      <c r="AY350" s="17" t="s">
        <v>167</v>
      </c>
      <c r="BE350" s="96">
        <f>IF(N350="základná",J350,0)</f>
        <v>0</v>
      </c>
      <c r="BF350" s="96">
        <f>IF(N350="znížená",J350,0)</f>
        <v>0</v>
      </c>
      <c r="BG350" s="96">
        <f>IF(N350="zákl. prenesená",J350,0)</f>
        <v>0</v>
      </c>
      <c r="BH350" s="96">
        <f>IF(N350="zníž. prenesená",J350,0)</f>
        <v>0</v>
      </c>
      <c r="BI350" s="96">
        <f>IF(N350="nulová",J350,0)</f>
        <v>0</v>
      </c>
      <c r="BJ350" s="17" t="s">
        <v>85</v>
      </c>
      <c r="BK350" s="162">
        <f>ROUND(I350*H350,3)</f>
        <v>0</v>
      </c>
      <c r="BL350" s="17" t="s">
        <v>91</v>
      </c>
      <c r="BM350" s="161" t="s">
        <v>440</v>
      </c>
    </row>
    <row r="351" spans="2:65" s="12" customFormat="1" x14ac:dyDescent="0.2">
      <c r="B351" s="163"/>
      <c r="D351" s="164" t="s">
        <v>173</v>
      </c>
      <c r="E351" s="165" t="s">
        <v>1</v>
      </c>
      <c r="F351" s="166" t="s">
        <v>441</v>
      </c>
      <c r="H351" s="167">
        <v>9.5549999999999997</v>
      </c>
      <c r="I351" s="168"/>
      <c r="L351" s="163"/>
      <c r="M351" s="169"/>
      <c r="T351" s="170"/>
      <c r="AT351" s="165" t="s">
        <v>173</v>
      </c>
      <c r="AU351" s="165" t="s">
        <v>85</v>
      </c>
      <c r="AV351" s="12" t="s">
        <v>85</v>
      </c>
      <c r="AW351" s="12" t="s">
        <v>29</v>
      </c>
      <c r="AX351" s="12" t="s">
        <v>76</v>
      </c>
      <c r="AY351" s="165" t="s">
        <v>167</v>
      </c>
    </row>
    <row r="352" spans="2:65" s="13" customFormat="1" x14ac:dyDescent="0.2">
      <c r="B352" s="171"/>
      <c r="D352" s="164" t="s">
        <v>173</v>
      </c>
      <c r="E352" s="172" t="s">
        <v>1</v>
      </c>
      <c r="F352" s="173" t="s">
        <v>177</v>
      </c>
      <c r="H352" s="174">
        <v>9.5549999999999997</v>
      </c>
      <c r="I352" s="175"/>
      <c r="L352" s="171"/>
      <c r="M352" s="176"/>
      <c r="T352" s="177"/>
      <c r="AT352" s="172" t="s">
        <v>173</v>
      </c>
      <c r="AU352" s="172" t="s">
        <v>85</v>
      </c>
      <c r="AV352" s="13" t="s">
        <v>91</v>
      </c>
      <c r="AW352" s="13" t="s">
        <v>29</v>
      </c>
      <c r="AX352" s="13" t="s">
        <v>81</v>
      </c>
      <c r="AY352" s="172" t="s">
        <v>167</v>
      </c>
    </row>
    <row r="353" spans="2:65" s="1" customFormat="1" ht="16.5" customHeight="1" x14ac:dyDescent="0.2">
      <c r="B353" s="149"/>
      <c r="C353" s="150" t="s">
        <v>442</v>
      </c>
      <c r="D353" s="150" t="s">
        <v>169</v>
      </c>
      <c r="E353" s="151" t="s">
        <v>232</v>
      </c>
      <c r="F353" s="152" t="s">
        <v>233</v>
      </c>
      <c r="G353" s="153" t="s">
        <v>172</v>
      </c>
      <c r="H353" s="154">
        <v>9.1</v>
      </c>
      <c r="I353" s="155"/>
      <c r="J353" s="154">
        <f>ROUND(I353*H353,3)</f>
        <v>0</v>
      </c>
      <c r="K353" s="156"/>
      <c r="L353" s="33"/>
      <c r="M353" s="157" t="s">
        <v>1</v>
      </c>
      <c r="N353" s="158" t="s">
        <v>42</v>
      </c>
      <c r="P353" s="159">
        <f>O353*H353</f>
        <v>0</v>
      </c>
      <c r="Q353" s="159">
        <v>0</v>
      </c>
      <c r="R353" s="159">
        <f>Q353*H353</f>
        <v>0</v>
      </c>
      <c r="S353" s="159">
        <v>0</v>
      </c>
      <c r="T353" s="160">
        <f>S353*H353</f>
        <v>0</v>
      </c>
      <c r="AR353" s="161" t="s">
        <v>91</v>
      </c>
      <c r="AT353" s="161" t="s">
        <v>169</v>
      </c>
      <c r="AU353" s="161" t="s">
        <v>85</v>
      </c>
      <c r="AY353" s="17" t="s">
        <v>167</v>
      </c>
      <c r="BE353" s="96">
        <f>IF(N353="základná",J353,0)</f>
        <v>0</v>
      </c>
      <c r="BF353" s="96">
        <f>IF(N353="znížená",J353,0)</f>
        <v>0</v>
      </c>
      <c r="BG353" s="96">
        <f>IF(N353="zákl. prenesená",J353,0)</f>
        <v>0</v>
      </c>
      <c r="BH353" s="96">
        <f>IF(N353="zníž. prenesená",J353,0)</f>
        <v>0</v>
      </c>
      <c r="BI353" s="96">
        <f>IF(N353="nulová",J353,0)</f>
        <v>0</v>
      </c>
      <c r="BJ353" s="17" t="s">
        <v>85</v>
      </c>
      <c r="BK353" s="162">
        <f>ROUND(I353*H353,3)</f>
        <v>0</v>
      </c>
      <c r="BL353" s="17" t="s">
        <v>91</v>
      </c>
      <c r="BM353" s="161" t="s">
        <v>443</v>
      </c>
    </row>
    <row r="354" spans="2:65" s="1" customFormat="1" ht="24.2" customHeight="1" x14ac:dyDescent="0.2">
      <c r="B354" s="149"/>
      <c r="C354" s="150" t="s">
        <v>307</v>
      </c>
      <c r="D354" s="150" t="s">
        <v>169</v>
      </c>
      <c r="E354" s="151" t="s">
        <v>444</v>
      </c>
      <c r="F354" s="152" t="s">
        <v>445</v>
      </c>
      <c r="G354" s="153" t="s">
        <v>172</v>
      </c>
      <c r="H354" s="154">
        <v>4.3680000000000003</v>
      </c>
      <c r="I354" s="155"/>
      <c r="J354" s="154">
        <f>ROUND(I354*H354,3)</f>
        <v>0</v>
      </c>
      <c r="K354" s="156"/>
      <c r="L354" s="33"/>
      <c r="M354" s="157" t="s">
        <v>1</v>
      </c>
      <c r="N354" s="158" t="s">
        <v>42</v>
      </c>
      <c r="P354" s="159">
        <f>O354*H354</f>
        <v>0</v>
      </c>
      <c r="Q354" s="159">
        <v>0</v>
      </c>
      <c r="R354" s="159">
        <f>Q354*H354</f>
        <v>0</v>
      </c>
      <c r="S354" s="159">
        <v>0</v>
      </c>
      <c r="T354" s="160">
        <f>S354*H354</f>
        <v>0</v>
      </c>
      <c r="AR354" s="161" t="s">
        <v>91</v>
      </c>
      <c r="AT354" s="161" t="s">
        <v>169</v>
      </c>
      <c r="AU354" s="161" t="s">
        <v>85</v>
      </c>
      <c r="AY354" s="17" t="s">
        <v>167</v>
      </c>
      <c r="BE354" s="96">
        <f>IF(N354="základná",J354,0)</f>
        <v>0</v>
      </c>
      <c r="BF354" s="96">
        <f>IF(N354="znížená",J354,0)</f>
        <v>0</v>
      </c>
      <c r="BG354" s="96">
        <f>IF(N354="zákl. prenesená",J354,0)</f>
        <v>0</v>
      </c>
      <c r="BH354" s="96">
        <f>IF(N354="zníž. prenesená",J354,0)</f>
        <v>0</v>
      </c>
      <c r="BI354" s="96">
        <f>IF(N354="nulová",J354,0)</f>
        <v>0</v>
      </c>
      <c r="BJ354" s="17" t="s">
        <v>85</v>
      </c>
      <c r="BK354" s="162">
        <f>ROUND(I354*H354,3)</f>
        <v>0</v>
      </c>
      <c r="BL354" s="17" t="s">
        <v>91</v>
      </c>
      <c r="BM354" s="161" t="s">
        <v>446</v>
      </c>
    </row>
    <row r="355" spans="2:65" s="12" customFormat="1" x14ac:dyDescent="0.2">
      <c r="B355" s="163"/>
      <c r="D355" s="164" t="s">
        <v>173</v>
      </c>
      <c r="E355" s="165" t="s">
        <v>1</v>
      </c>
      <c r="F355" s="166" t="s">
        <v>447</v>
      </c>
      <c r="H355" s="167">
        <v>2.1840000000000002</v>
      </c>
      <c r="I355" s="168"/>
      <c r="L355" s="163"/>
      <c r="M355" s="169"/>
      <c r="T355" s="170"/>
      <c r="AT355" s="165" t="s">
        <v>173</v>
      </c>
      <c r="AU355" s="165" t="s">
        <v>85</v>
      </c>
      <c r="AV355" s="12" t="s">
        <v>85</v>
      </c>
      <c r="AW355" s="12" t="s">
        <v>29</v>
      </c>
      <c r="AX355" s="12" t="s">
        <v>76</v>
      </c>
      <c r="AY355" s="165" t="s">
        <v>167</v>
      </c>
    </row>
    <row r="356" spans="2:65" s="12" customFormat="1" x14ac:dyDescent="0.2">
      <c r="B356" s="163"/>
      <c r="D356" s="164" t="s">
        <v>173</v>
      </c>
      <c r="E356" s="165" t="s">
        <v>1</v>
      </c>
      <c r="F356" s="166" t="s">
        <v>448</v>
      </c>
      <c r="H356" s="167">
        <v>2.1840000000000002</v>
      </c>
      <c r="I356" s="168"/>
      <c r="L356" s="163"/>
      <c r="M356" s="169"/>
      <c r="T356" s="170"/>
      <c r="AT356" s="165" t="s">
        <v>173</v>
      </c>
      <c r="AU356" s="165" t="s">
        <v>85</v>
      </c>
      <c r="AV356" s="12" t="s">
        <v>85</v>
      </c>
      <c r="AW356" s="12" t="s">
        <v>29</v>
      </c>
      <c r="AX356" s="12" t="s">
        <v>76</v>
      </c>
      <c r="AY356" s="165" t="s">
        <v>167</v>
      </c>
    </row>
    <row r="357" spans="2:65" s="13" customFormat="1" x14ac:dyDescent="0.2">
      <c r="B357" s="171"/>
      <c r="D357" s="164" t="s">
        <v>173</v>
      </c>
      <c r="E357" s="172" t="s">
        <v>1</v>
      </c>
      <c r="F357" s="173" t="s">
        <v>177</v>
      </c>
      <c r="H357" s="174">
        <v>4.3680000000000003</v>
      </c>
      <c r="I357" s="175"/>
      <c r="L357" s="171"/>
      <c r="M357" s="176"/>
      <c r="T357" s="177"/>
      <c r="AT357" s="172" t="s">
        <v>173</v>
      </c>
      <c r="AU357" s="172" t="s">
        <v>85</v>
      </c>
      <c r="AV357" s="13" t="s">
        <v>91</v>
      </c>
      <c r="AW357" s="13" t="s">
        <v>29</v>
      </c>
      <c r="AX357" s="13" t="s">
        <v>81</v>
      </c>
      <c r="AY357" s="172" t="s">
        <v>167</v>
      </c>
    </row>
    <row r="358" spans="2:65" s="1" customFormat="1" ht="21.75" customHeight="1" x14ac:dyDescent="0.2">
      <c r="B358" s="149"/>
      <c r="C358" s="150" t="s">
        <v>449</v>
      </c>
      <c r="D358" s="150" t="s">
        <v>169</v>
      </c>
      <c r="E358" s="151" t="s">
        <v>450</v>
      </c>
      <c r="F358" s="152" t="s">
        <v>451</v>
      </c>
      <c r="G358" s="153" t="s">
        <v>299</v>
      </c>
      <c r="H358" s="154">
        <v>43.68</v>
      </c>
      <c r="I358" s="155"/>
      <c r="J358" s="154">
        <f>ROUND(I358*H358,3)</f>
        <v>0</v>
      </c>
      <c r="K358" s="156"/>
      <c r="L358" s="33"/>
      <c r="M358" s="157" t="s">
        <v>1</v>
      </c>
      <c r="N358" s="158" t="s">
        <v>42</v>
      </c>
      <c r="P358" s="159">
        <f>O358*H358</f>
        <v>0</v>
      </c>
      <c r="Q358" s="159">
        <v>0</v>
      </c>
      <c r="R358" s="159">
        <f>Q358*H358</f>
        <v>0</v>
      </c>
      <c r="S358" s="159">
        <v>0</v>
      </c>
      <c r="T358" s="160">
        <f>S358*H358</f>
        <v>0</v>
      </c>
      <c r="AR358" s="161" t="s">
        <v>91</v>
      </c>
      <c r="AT358" s="161" t="s">
        <v>169</v>
      </c>
      <c r="AU358" s="161" t="s">
        <v>85</v>
      </c>
      <c r="AY358" s="17" t="s">
        <v>167</v>
      </c>
      <c r="BE358" s="96">
        <f>IF(N358="základná",J358,0)</f>
        <v>0</v>
      </c>
      <c r="BF358" s="96">
        <f>IF(N358="znížená",J358,0)</f>
        <v>0</v>
      </c>
      <c r="BG358" s="96">
        <f>IF(N358="zákl. prenesená",J358,0)</f>
        <v>0</v>
      </c>
      <c r="BH358" s="96">
        <f>IF(N358="zníž. prenesená",J358,0)</f>
        <v>0</v>
      </c>
      <c r="BI358" s="96">
        <f>IF(N358="nulová",J358,0)</f>
        <v>0</v>
      </c>
      <c r="BJ358" s="17" t="s">
        <v>85</v>
      </c>
      <c r="BK358" s="162">
        <f>ROUND(I358*H358,3)</f>
        <v>0</v>
      </c>
      <c r="BL358" s="17" t="s">
        <v>91</v>
      </c>
      <c r="BM358" s="161" t="s">
        <v>452</v>
      </c>
    </row>
    <row r="359" spans="2:65" s="12" customFormat="1" x14ac:dyDescent="0.2">
      <c r="B359" s="163"/>
      <c r="D359" s="164" t="s">
        <v>173</v>
      </c>
      <c r="E359" s="165" t="s">
        <v>1</v>
      </c>
      <c r="F359" s="166" t="s">
        <v>453</v>
      </c>
      <c r="H359" s="167">
        <v>21.84</v>
      </c>
      <c r="I359" s="168"/>
      <c r="L359" s="163"/>
      <c r="M359" s="169"/>
      <c r="T359" s="170"/>
      <c r="AT359" s="165" t="s">
        <v>173</v>
      </c>
      <c r="AU359" s="165" t="s">
        <v>85</v>
      </c>
      <c r="AV359" s="12" t="s">
        <v>85</v>
      </c>
      <c r="AW359" s="12" t="s">
        <v>29</v>
      </c>
      <c r="AX359" s="12" t="s">
        <v>76</v>
      </c>
      <c r="AY359" s="165" t="s">
        <v>167</v>
      </c>
    </row>
    <row r="360" spans="2:65" s="12" customFormat="1" x14ac:dyDescent="0.2">
      <c r="B360" s="163"/>
      <c r="D360" s="164" t="s">
        <v>173</v>
      </c>
      <c r="E360" s="165" t="s">
        <v>1</v>
      </c>
      <c r="F360" s="166" t="s">
        <v>454</v>
      </c>
      <c r="H360" s="167">
        <v>21.84</v>
      </c>
      <c r="I360" s="168"/>
      <c r="L360" s="163"/>
      <c r="M360" s="169"/>
      <c r="T360" s="170"/>
      <c r="AT360" s="165" t="s">
        <v>173</v>
      </c>
      <c r="AU360" s="165" t="s">
        <v>85</v>
      </c>
      <c r="AV360" s="12" t="s">
        <v>85</v>
      </c>
      <c r="AW360" s="12" t="s">
        <v>29</v>
      </c>
      <c r="AX360" s="12" t="s">
        <v>76</v>
      </c>
      <c r="AY360" s="165" t="s">
        <v>167</v>
      </c>
    </row>
    <row r="361" spans="2:65" s="13" customFormat="1" x14ac:dyDescent="0.2">
      <c r="B361" s="171"/>
      <c r="D361" s="164" t="s">
        <v>173</v>
      </c>
      <c r="E361" s="172" t="s">
        <v>1</v>
      </c>
      <c r="F361" s="173" t="s">
        <v>177</v>
      </c>
      <c r="H361" s="174">
        <v>43.68</v>
      </c>
      <c r="I361" s="175"/>
      <c r="L361" s="171"/>
      <c r="M361" s="176"/>
      <c r="T361" s="177"/>
      <c r="AT361" s="172" t="s">
        <v>173</v>
      </c>
      <c r="AU361" s="172" t="s">
        <v>85</v>
      </c>
      <c r="AV361" s="13" t="s">
        <v>91</v>
      </c>
      <c r="AW361" s="13" t="s">
        <v>29</v>
      </c>
      <c r="AX361" s="13" t="s">
        <v>81</v>
      </c>
      <c r="AY361" s="172" t="s">
        <v>167</v>
      </c>
    </row>
    <row r="362" spans="2:65" s="1" customFormat="1" ht="21.75" customHeight="1" x14ac:dyDescent="0.2">
      <c r="B362" s="149"/>
      <c r="C362" s="150" t="s">
        <v>319</v>
      </c>
      <c r="D362" s="150" t="s">
        <v>169</v>
      </c>
      <c r="E362" s="151" t="s">
        <v>455</v>
      </c>
      <c r="F362" s="152" t="s">
        <v>456</v>
      </c>
      <c r="G362" s="153" t="s">
        <v>299</v>
      </c>
      <c r="H362" s="154">
        <v>43.68</v>
      </c>
      <c r="I362" s="155"/>
      <c r="J362" s="154">
        <f>ROUND(I362*H362,3)</f>
        <v>0</v>
      </c>
      <c r="K362" s="156"/>
      <c r="L362" s="33"/>
      <c r="M362" s="157" t="s">
        <v>1</v>
      </c>
      <c r="N362" s="158" t="s">
        <v>42</v>
      </c>
      <c r="P362" s="159">
        <f>O362*H362</f>
        <v>0</v>
      </c>
      <c r="Q362" s="159">
        <v>0</v>
      </c>
      <c r="R362" s="159">
        <f>Q362*H362</f>
        <v>0</v>
      </c>
      <c r="S362" s="159">
        <v>0</v>
      </c>
      <c r="T362" s="160">
        <f>S362*H362</f>
        <v>0</v>
      </c>
      <c r="AR362" s="161" t="s">
        <v>91</v>
      </c>
      <c r="AT362" s="161" t="s">
        <v>169</v>
      </c>
      <c r="AU362" s="161" t="s">
        <v>85</v>
      </c>
      <c r="AY362" s="17" t="s">
        <v>167</v>
      </c>
      <c r="BE362" s="96">
        <f>IF(N362="základná",J362,0)</f>
        <v>0</v>
      </c>
      <c r="BF362" s="96">
        <f>IF(N362="znížená",J362,0)</f>
        <v>0</v>
      </c>
      <c r="BG362" s="96">
        <f>IF(N362="zákl. prenesená",J362,0)</f>
        <v>0</v>
      </c>
      <c r="BH362" s="96">
        <f>IF(N362="zníž. prenesená",J362,0)</f>
        <v>0</v>
      </c>
      <c r="BI362" s="96">
        <f>IF(N362="nulová",J362,0)</f>
        <v>0</v>
      </c>
      <c r="BJ362" s="17" t="s">
        <v>85</v>
      </c>
      <c r="BK362" s="162">
        <f>ROUND(I362*H362,3)</f>
        <v>0</v>
      </c>
      <c r="BL362" s="17" t="s">
        <v>91</v>
      </c>
      <c r="BM362" s="161" t="s">
        <v>457</v>
      </c>
    </row>
    <row r="363" spans="2:65" s="1" customFormat="1" ht="16.5" customHeight="1" x14ac:dyDescent="0.2">
      <c r="B363" s="149"/>
      <c r="C363" s="150" t="s">
        <v>458</v>
      </c>
      <c r="D363" s="150" t="s">
        <v>169</v>
      </c>
      <c r="E363" s="151" t="s">
        <v>459</v>
      </c>
      <c r="F363" s="152" t="s">
        <v>460</v>
      </c>
      <c r="G363" s="153" t="s">
        <v>201</v>
      </c>
      <c r="H363" s="154">
        <v>0.72499999999999998</v>
      </c>
      <c r="I363" s="155"/>
      <c r="J363" s="154">
        <f>ROUND(I363*H363,3)</f>
        <v>0</v>
      </c>
      <c r="K363" s="156"/>
      <c r="L363" s="33"/>
      <c r="M363" s="157" t="s">
        <v>1</v>
      </c>
      <c r="N363" s="158" t="s">
        <v>42</v>
      </c>
      <c r="P363" s="159">
        <f>O363*H363</f>
        <v>0</v>
      </c>
      <c r="Q363" s="159">
        <v>0</v>
      </c>
      <c r="R363" s="159">
        <f>Q363*H363</f>
        <v>0</v>
      </c>
      <c r="S363" s="159">
        <v>0</v>
      </c>
      <c r="T363" s="160">
        <f>S363*H363</f>
        <v>0</v>
      </c>
      <c r="AR363" s="161" t="s">
        <v>91</v>
      </c>
      <c r="AT363" s="161" t="s">
        <v>169</v>
      </c>
      <c r="AU363" s="161" t="s">
        <v>85</v>
      </c>
      <c r="AY363" s="17" t="s">
        <v>167</v>
      </c>
      <c r="BE363" s="96">
        <f>IF(N363="základná",J363,0)</f>
        <v>0</v>
      </c>
      <c r="BF363" s="96">
        <f>IF(N363="znížená",J363,0)</f>
        <v>0</v>
      </c>
      <c r="BG363" s="96">
        <f>IF(N363="zákl. prenesená",J363,0)</f>
        <v>0</v>
      </c>
      <c r="BH363" s="96">
        <f>IF(N363="zníž. prenesená",J363,0)</f>
        <v>0</v>
      </c>
      <c r="BI363" s="96">
        <f>IF(N363="nulová",J363,0)</f>
        <v>0</v>
      </c>
      <c r="BJ363" s="17" t="s">
        <v>85</v>
      </c>
      <c r="BK363" s="162">
        <f>ROUND(I363*H363,3)</f>
        <v>0</v>
      </c>
      <c r="BL363" s="17" t="s">
        <v>91</v>
      </c>
      <c r="BM363" s="161" t="s">
        <v>461</v>
      </c>
    </row>
    <row r="364" spans="2:65" s="12" customFormat="1" x14ac:dyDescent="0.2">
      <c r="B364" s="163"/>
      <c r="D364" s="164" t="s">
        <v>173</v>
      </c>
      <c r="E364" s="165" t="s">
        <v>1</v>
      </c>
      <c r="F364" s="166" t="s">
        <v>462</v>
      </c>
      <c r="H364" s="167">
        <v>0.72499999999999998</v>
      </c>
      <c r="I364" s="168"/>
      <c r="L364" s="163"/>
      <c r="M364" s="169"/>
      <c r="T364" s="170"/>
      <c r="AT364" s="165" t="s">
        <v>173</v>
      </c>
      <c r="AU364" s="165" t="s">
        <v>85</v>
      </c>
      <c r="AV364" s="12" t="s">
        <v>85</v>
      </c>
      <c r="AW364" s="12" t="s">
        <v>29</v>
      </c>
      <c r="AX364" s="12" t="s">
        <v>76</v>
      </c>
      <c r="AY364" s="165" t="s">
        <v>167</v>
      </c>
    </row>
    <row r="365" spans="2:65" s="13" customFormat="1" x14ac:dyDescent="0.2">
      <c r="B365" s="171"/>
      <c r="D365" s="164" t="s">
        <v>173</v>
      </c>
      <c r="E365" s="172" t="s">
        <v>1</v>
      </c>
      <c r="F365" s="173" t="s">
        <v>177</v>
      </c>
      <c r="H365" s="174">
        <v>0.72499999999999998</v>
      </c>
      <c r="I365" s="175"/>
      <c r="L365" s="171"/>
      <c r="M365" s="176"/>
      <c r="T365" s="177"/>
      <c r="AT365" s="172" t="s">
        <v>173</v>
      </c>
      <c r="AU365" s="172" t="s">
        <v>85</v>
      </c>
      <c r="AV365" s="13" t="s">
        <v>91</v>
      </c>
      <c r="AW365" s="13" t="s">
        <v>29</v>
      </c>
      <c r="AX365" s="13" t="s">
        <v>81</v>
      </c>
      <c r="AY365" s="172" t="s">
        <v>167</v>
      </c>
    </row>
    <row r="366" spans="2:65" s="1" customFormat="1" ht="24.2" customHeight="1" x14ac:dyDescent="0.2">
      <c r="B366" s="149"/>
      <c r="C366" s="150" t="s">
        <v>326</v>
      </c>
      <c r="D366" s="150" t="s">
        <v>169</v>
      </c>
      <c r="E366" s="151" t="s">
        <v>463</v>
      </c>
      <c r="F366" s="152" t="s">
        <v>464</v>
      </c>
      <c r="G366" s="153" t="s">
        <v>172</v>
      </c>
      <c r="H366" s="154">
        <v>3.786</v>
      </c>
      <c r="I366" s="155"/>
      <c r="J366" s="154">
        <f>ROUND(I366*H366,3)</f>
        <v>0</v>
      </c>
      <c r="K366" s="156"/>
      <c r="L366" s="33"/>
      <c r="M366" s="157" t="s">
        <v>1</v>
      </c>
      <c r="N366" s="158" t="s">
        <v>42</v>
      </c>
      <c r="P366" s="159">
        <f>O366*H366</f>
        <v>0</v>
      </c>
      <c r="Q366" s="159">
        <v>0</v>
      </c>
      <c r="R366" s="159">
        <f>Q366*H366</f>
        <v>0</v>
      </c>
      <c r="S366" s="159">
        <v>0</v>
      </c>
      <c r="T366" s="160">
        <f>S366*H366</f>
        <v>0</v>
      </c>
      <c r="AR366" s="161" t="s">
        <v>91</v>
      </c>
      <c r="AT366" s="161" t="s">
        <v>169</v>
      </c>
      <c r="AU366" s="161" t="s">
        <v>85</v>
      </c>
      <c r="AY366" s="17" t="s">
        <v>167</v>
      </c>
      <c r="BE366" s="96">
        <f>IF(N366="základná",J366,0)</f>
        <v>0</v>
      </c>
      <c r="BF366" s="96">
        <f>IF(N366="znížená",J366,0)</f>
        <v>0</v>
      </c>
      <c r="BG366" s="96">
        <f>IF(N366="zákl. prenesená",J366,0)</f>
        <v>0</v>
      </c>
      <c r="BH366" s="96">
        <f>IF(N366="zníž. prenesená",J366,0)</f>
        <v>0</v>
      </c>
      <c r="BI366" s="96">
        <f>IF(N366="nulová",J366,0)</f>
        <v>0</v>
      </c>
      <c r="BJ366" s="17" t="s">
        <v>85</v>
      </c>
      <c r="BK366" s="162">
        <f>ROUND(I366*H366,3)</f>
        <v>0</v>
      </c>
      <c r="BL366" s="17" t="s">
        <v>91</v>
      </c>
      <c r="BM366" s="161" t="s">
        <v>465</v>
      </c>
    </row>
    <row r="367" spans="2:65" s="12" customFormat="1" x14ac:dyDescent="0.2">
      <c r="B367" s="163"/>
      <c r="D367" s="164" t="s">
        <v>173</v>
      </c>
      <c r="E367" s="165" t="s">
        <v>1</v>
      </c>
      <c r="F367" s="166" t="s">
        <v>466</v>
      </c>
      <c r="H367" s="167">
        <v>3.786</v>
      </c>
      <c r="I367" s="168"/>
      <c r="L367" s="163"/>
      <c r="M367" s="169"/>
      <c r="T367" s="170"/>
      <c r="AT367" s="165" t="s">
        <v>173</v>
      </c>
      <c r="AU367" s="165" t="s">
        <v>85</v>
      </c>
      <c r="AV367" s="12" t="s">
        <v>85</v>
      </c>
      <c r="AW367" s="12" t="s">
        <v>29</v>
      </c>
      <c r="AX367" s="12" t="s">
        <v>76</v>
      </c>
      <c r="AY367" s="165" t="s">
        <v>167</v>
      </c>
    </row>
    <row r="368" spans="2:65" s="13" customFormat="1" x14ac:dyDescent="0.2">
      <c r="B368" s="171"/>
      <c r="D368" s="164" t="s">
        <v>173</v>
      </c>
      <c r="E368" s="172" t="s">
        <v>1</v>
      </c>
      <c r="F368" s="173" t="s">
        <v>177</v>
      </c>
      <c r="H368" s="174">
        <v>3.786</v>
      </c>
      <c r="I368" s="175"/>
      <c r="L368" s="171"/>
      <c r="M368" s="176"/>
      <c r="T368" s="177"/>
      <c r="AT368" s="172" t="s">
        <v>173</v>
      </c>
      <c r="AU368" s="172" t="s">
        <v>85</v>
      </c>
      <c r="AV368" s="13" t="s">
        <v>91</v>
      </c>
      <c r="AW368" s="13" t="s">
        <v>29</v>
      </c>
      <c r="AX368" s="13" t="s">
        <v>81</v>
      </c>
      <c r="AY368" s="172" t="s">
        <v>167</v>
      </c>
    </row>
    <row r="369" spans="2:65" s="1" customFormat="1" ht="16.5" customHeight="1" x14ac:dyDescent="0.2">
      <c r="B369" s="149"/>
      <c r="C369" s="150" t="s">
        <v>467</v>
      </c>
      <c r="D369" s="150" t="s">
        <v>169</v>
      </c>
      <c r="E369" s="151" t="s">
        <v>217</v>
      </c>
      <c r="F369" s="152" t="s">
        <v>218</v>
      </c>
      <c r="G369" s="153" t="s">
        <v>201</v>
      </c>
      <c r="H369" s="154">
        <v>0.27300000000000002</v>
      </c>
      <c r="I369" s="155"/>
      <c r="J369" s="154">
        <f>ROUND(I369*H369,3)</f>
        <v>0</v>
      </c>
      <c r="K369" s="156"/>
      <c r="L369" s="33"/>
      <c r="M369" s="157" t="s">
        <v>1</v>
      </c>
      <c r="N369" s="158" t="s">
        <v>42</v>
      </c>
      <c r="P369" s="159">
        <f>O369*H369</f>
        <v>0</v>
      </c>
      <c r="Q369" s="159">
        <v>0</v>
      </c>
      <c r="R369" s="159">
        <f>Q369*H369</f>
        <v>0</v>
      </c>
      <c r="S369" s="159">
        <v>0</v>
      </c>
      <c r="T369" s="160">
        <f>S369*H369</f>
        <v>0</v>
      </c>
      <c r="AR369" s="161" t="s">
        <v>91</v>
      </c>
      <c r="AT369" s="161" t="s">
        <v>169</v>
      </c>
      <c r="AU369" s="161" t="s">
        <v>85</v>
      </c>
      <c r="AY369" s="17" t="s">
        <v>167</v>
      </c>
      <c r="BE369" s="96">
        <f>IF(N369="základná",J369,0)</f>
        <v>0</v>
      </c>
      <c r="BF369" s="96">
        <f>IF(N369="znížená",J369,0)</f>
        <v>0</v>
      </c>
      <c r="BG369" s="96">
        <f>IF(N369="zákl. prenesená",J369,0)</f>
        <v>0</v>
      </c>
      <c r="BH369" s="96">
        <f>IF(N369="zníž. prenesená",J369,0)</f>
        <v>0</v>
      </c>
      <c r="BI369" s="96">
        <f>IF(N369="nulová",J369,0)</f>
        <v>0</v>
      </c>
      <c r="BJ369" s="17" t="s">
        <v>85</v>
      </c>
      <c r="BK369" s="162">
        <f>ROUND(I369*H369,3)</f>
        <v>0</v>
      </c>
      <c r="BL369" s="17" t="s">
        <v>91</v>
      </c>
      <c r="BM369" s="161" t="s">
        <v>468</v>
      </c>
    </row>
    <row r="370" spans="2:65" s="12" customFormat="1" x14ac:dyDescent="0.2">
      <c r="B370" s="163"/>
      <c r="D370" s="164" t="s">
        <v>173</v>
      </c>
      <c r="E370" s="165" t="s">
        <v>1</v>
      </c>
      <c r="F370" s="166" t="s">
        <v>469</v>
      </c>
      <c r="H370" s="167">
        <v>0.27300000000000002</v>
      </c>
      <c r="I370" s="168"/>
      <c r="L370" s="163"/>
      <c r="M370" s="169"/>
      <c r="T370" s="170"/>
      <c r="AT370" s="165" t="s">
        <v>173</v>
      </c>
      <c r="AU370" s="165" t="s">
        <v>85</v>
      </c>
      <c r="AV370" s="12" t="s">
        <v>85</v>
      </c>
      <c r="AW370" s="12" t="s">
        <v>29</v>
      </c>
      <c r="AX370" s="12" t="s">
        <v>76</v>
      </c>
      <c r="AY370" s="165" t="s">
        <v>167</v>
      </c>
    </row>
    <row r="371" spans="2:65" s="13" customFormat="1" x14ac:dyDescent="0.2">
      <c r="B371" s="171"/>
      <c r="D371" s="164" t="s">
        <v>173</v>
      </c>
      <c r="E371" s="172" t="s">
        <v>1</v>
      </c>
      <c r="F371" s="173" t="s">
        <v>177</v>
      </c>
      <c r="H371" s="174">
        <v>0.27300000000000002</v>
      </c>
      <c r="I371" s="175"/>
      <c r="L371" s="171"/>
      <c r="M371" s="176"/>
      <c r="T371" s="177"/>
      <c r="AT371" s="172" t="s">
        <v>173</v>
      </c>
      <c r="AU371" s="172" t="s">
        <v>85</v>
      </c>
      <c r="AV371" s="13" t="s">
        <v>91</v>
      </c>
      <c r="AW371" s="13" t="s">
        <v>29</v>
      </c>
      <c r="AX371" s="13" t="s">
        <v>81</v>
      </c>
      <c r="AY371" s="172" t="s">
        <v>167</v>
      </c>
    </row>
    <row r="372" spans="2:65" s="1" customFormat="1" ht="49.15" customHeight="1" x14ac:dyDescent="0.2">
      <c r="B372" s="149"/>
      <c r="C372" s="150" t="s">
        <v>332</v>
      </c>
      <c r="D372" s="150" t="s">
        <v>169</v>
      </c>
      <c r="E372" s="151" t="s">
        <v>470</v>
      </c>
      <c r="F372" s="152" t="s">
        <v>471</v>
      </c>
      <c r="G372" s="153" t="s">
        <v>299</v>
      </c>
      <c r="H372" s="154">
        <v>10.92</v>
      </c>
      <c r="I372" s="155"/>
      <c r="J372" s="154">
        <f>ROUND(I372*H372,3)</f>
        <v>0</v>
      </c>
      <c r="K372" s="156"/>
      <c r="L372" s="33"/>
      <c r="M372" s="157" t="s">
        <v>1</v>
      </c>
      <c r="N372" s="158" t="s">
        <v>42</v>
      </c>
      <c r="P372" s="159">
        <f>O372*H372</f>
        <v>0</v>
      </c>
      <c r="Q372" s="159">
        <v>0</v>
      </c>
      <c r="R372" s="159">
        <f>Q372*H372</f>
        <v>0</v>
      </c>
      <c r="S372" s="159">
        <v>0</v>
      </c>
      <c r="T372" s="160">
        <f>S372*H372</f>
        <v>0</v>
      </c>
      <c r="AR372" s="161" t="s">
        <v>91</v>
      </c>
      <c r="AT372" s="161" t="s">
        <v>169</v>
      </c>
      <c r="AU372" s="161" t="s">
        <v>85</v>
      </c>
      <c r="AY372" s="17" t="s">
        <v>167</v>
      </c>
      <c r="BE372" s="96">
        <f>IF(N372="základná",J372,0)</f>
        <v>0</v>
      </c>
      <c r="BF372" s="96">
        <f>IF(N372="znížená",J372,0)</f>
        <v>0</v>
      </c>
      <c r="BG372" s="96">
        <f>IF(N372="zákl. prenesená",J372,0)</f>
        <v>0</v>
      </c>
      <c r="BH372" s="96">
        <f>IF(N372="zníž. prenesená",J372,0)</f>
        <v>0</v>
      </c>
      <c r="BI372" s="96">
        <f>IF(N372="nulová",J372,0)</f>
        <v>0</v>
      </c>
      <c r="BJ372" s="17" t="s">
        <v>85</v>
      </c>
      <c r="BK372" s="162">
        <f>ROUND(I372*H372,3)</f>
        <v>0</v>
      </c>
      <c r="BL372" s="17" t="s">
        <v>91</v>
      </c>
      <c r="BM372" s="161" t="s">
        <v>472</v>
      </c>
    </row>
    <row r="373" spans="2:65" s="12" customFormat="1" x14ac:dyDescent="0.2">
      <c r="B373" s="163"/>
      <c r="D373" s="164" t="s">
        <v>173</v>
      </c>
      <c r="E373" s="165" t="s">
        <v>1</v>
      </c>
      <c r="F373" s="166" t="s">
        <v>473</v>
      </c>
      <c r="H373" s="167">
        <v>10.92</v>
      </c>
      <c r="I373" s="168"/>
      <c r="L373" s="163"/>
      <c r="M373" s="169"/>
      <c r="T373" s="170"/>
      <c r="AT373" s="165" t="s">
        <v>173</v>
      </c>
      <c r="AU373" s="165" t="s">
        <v>85</v>
      </c>
      <c r="AV373" s="12" t="s">
        <v>85</v>
      </c>
      <c r="AW373" s="12" t="s">
        <v>29</v>
      </c>
      <c r="AX373" s="12" t="s">
        <v>76</v>
      </c>
      <c r="AY373" s="165" t="s">
        <v>167</v>
      </c>
    </row>
    <row r="374" spans="2:65" s="13" customFormat="1" x14ac:dyDescent="0.2">
      <c r="B374" s="171"/>
      <c r="D374" s="164" t="s">
        <v>173</v>
      </c>
      <c r="E374" s="172" t="s">
        <v>1</v>
      </c>
      <c r="F374" s="173" t="s">
        <v>177</v>
      </c>
      <c r="H374" s="174">
        <v>10.92</v>
      </c>
      <c r="I374" s="175"/>
      <c r="L374" s="171"/>
      <c r="M374" s="176"/>
      <c r="T374" s="177"/>
      <c r="AT374" s="172" t="s">
        <v>173</v>
      </c>
      <c r="AU374" s="172" t="s">
        <v>85</v>
      </c>
      <c r="AV374" s="13" t="s">
        <v>91</v>
      </c>
      <c r="AW374" s="13" t="s">
        <v>29</v>
      </c>
      <c r="AX374" s="13" t="s">
        <v>81</v>
      </c>
      <c r="AY374" s="172" t="s">
        <v>167</v>
      </c>
    </row>
    <row r="375" spans="2:65" s="1" customFormat="1" ht="33" customHeight="1" x14ac:dyDescent="0.2">
      <c r="B375" s="149"/>
      <c r="C375" s="150" t="s">
        <v>474</v>
      </c>
      <c r="D375" s="150" t="s">
        <v>169</v>
      </c>
      <c r="E375" s="151" t="s">
        <v>475</v>
      </c>
      <c r="F375" s="152" t="s">
        <v>476</v>
      </c>
      <c r="G375" s="153" t="s">
        <v>299</v>
      </c>
      <c r="H375" s="154">
        <v>30.94</v>
      </c>
      <c r="I375" s="155"/>
      <c r="J375" s="154">
        <f>ROUND(I375*H375,3)</f>
        <v>0</v>
      </c>
      <c r="K375" s="156"/>
      <c r="L375" s="33"/>
      <c r="M375" s="157" t="s">
        <v>1</v>
      </c>
      <c r="N375" s="158" t="s">
        <v>42</v>
      </c>
      <c r="P375" s="159">
        <f>O375*H375</f>
        <v>0</v>
      </c>
      <c r="Q375" s="159">
        <v>0</v>
      </c>
      <c r="R375" s="159">
        <f>Q375*H375</f>
        <v>0</v>
      </c>
      <c r="S375" s="159">
        <v>0</v>
      </c>
      <c r="T375" s="160">
        <f>S375*H375</f>
        <v>0</v>
      </c>
      <c r="AR375" s="161" t="s">
        <v>91</v>
      </c>
      <c r="AT375" s="161" t="s">
        <v>169</v>
      </c>
      <c r="AU375" s="161" t="s">
        <v>85</v>
      </c>
      <c r="AY375" s="17" t="s">
        <v>167</v>
      </c>
      <c r="BE375" s="96">
        <f>IF(N375="základná",J375,0)</f>
        <v>0</v>
      </c>
      <c r="BF375" s="96">
        <f>IF(N375="znížená",J375,0)</f>
        <v>0</v>
      </c>
      <c r="BG375" s="96">
        <f>IF(N375="zákl. prenesená",J375,0)</f>
        <v>0</v>
      </c>
      <c r="BH375" s="96">
        <f>IF(N375="zníž. prenesená",J375,0)</f>
        <v>0</v>
      </c>
      <c r="BI375" s="96">
        <f>IF(N375="nulová",J375,0)</f>
        <v>0</v>
      </c>
      <c r="BJ375" s="17" t="s">
        <v>85</v>
      </c>
      <c r="BK375" s="162">
        <f>ROUND(I375*H375,3)</f>
        <v>0</v>
      </c>
      <c r="BL375" s="17" t="s">
        <v>91</v>
      </c>
      <c r="BM375" s="161" t="s">
        <v>477</v>
      </c>
    </row>
    <row r="376" spans="2:65" s="12" customFormat="1" x14ac:dyDescent="0.2">
      <c r="B376" s="163"/>
      <c r="D376" s="164" t="s">
        <v>173</v>
      </c>
      <c r="E376" s="165" t="s">
        <v>1</v>
      </c>
      <c r="F376" s="166" t="s">
        <v>478</v>
      </c>
      <c r="H376" s="167">
        <v>30.94</v>
      </c>
      <c r="I376" s="168"/>
      <c r="L376" s="163"/>
      <c r="M376" s="169"/>
      <c r="T376" s="170"/>
      <c r="AT376" s="165" t="s">
        <v>173</v>
      </c>
      <c r="AU376" s="165" t="s">
        <v>85</v>
      </c>
      <c r="AV376" s="12" t="s">
        <v>85</v>
      </c>
      <c r="AW376" s="12" t="s">
        <v>29</v>
      </c>
      <c r="AX376" s="12" t="s">
        <v>76</v>
      </c>
      <c r="AY376" s="165" t="s">
        <v>167</v>
      </c>
    </row>
    <row r="377" spans="2:65" s="13" customFormat="1" x14ac:dyDescent="0.2">
      <c r="B377" s="171"/>
      <c r="D377" s="164" t="s">
        <v>173</v>
      </c>
      <c r="E377" s="172" t="s">
        <v>1</v>
      </c>
      <c r="F377" s="173" t="s">
        <v>177</v>
      </c>
      <c r="H377" s="174">
        <v>30.94</v>
      </c>
      <c r="I377" s="175"/>
      <c r="L377" s="171"/>
      <c r="M377" s="176"/>
      <c r="T377" s="177"/>
      <c r="AT377" s="172" t="s">
        <v>173</v>
      </c>
      <c r="AU377" s="172" t="s">
        <v>85</v>
      </c>
      <c r="AV377" s="13" t="s">
        <v>91</v>
      </c>
      <c r="AW377" s="13" t="s">
        <v>29</v>
      </c>
      <c r="AX377" s="13" t="s">
        <v>81</v>
      </c>
      <c r="AY377" s="172" t="s">
        <v>167</v>
      </c>
    </row>
    <row r="378" spans="2:65" s="1" customFormat="1" ht="24.2" customHeight="1" x14ac:dyDescent="0.2">
      <c r="B378" s="149"/>
      <c r="C378" s="191" t="s">
        <v>338</v>
      </c>
      <c r="D378" s="191" t="s">
        <v>262</v>
      </c>
      <c r="E378" s="192" t="s">
        <v>479</v>
      </c>
      <c r="F378" s="193" t="s">
        <v>480</v>
      </c>
      <c r="G378" s="194" t="s">
        <v>481</v>
      </c>
      <c r="H378" s="195">
        <v>77.349999999999994</v>
      </c>
      <c r="I378" s="196"/>
      <c r="J378" s="195">
        <f>ROUND(I378*H378,3)</f>
        <v>0</v>
      </c>
      <c r="K378" s="197"/>
      <c r="L378" s="198"/>
      <c r="M378" s="199" t="s">
        <v>1</v>
      </c>
      <c r="N378" s="200" t="s">
        <v>42</v>
      </c>
      <c r="P378" s="159">
        <f>O378*H378</f>
        <v>0</v>
      </c>
      <c r="Q378" s="159">
        <v>0</v>
      </c>
      <c r="R378" s="159">
        <f>Q378*H378</f>
        <v>0</v>
      </c>
      <c r="S378" s="159">
        <v>0</v>
      </c>
      <c r="T378" s="160">
        <f>S378*H378</f>
        <v>0</v>
      </c>
      <c r="AR378" s="161" t="s">
        <v>103</v>
      </c>
      <c r="AT378" s="161" t="s">
        <v>262</v>
      </c>
      <c r="AU378" s="161" t="s">
        <v>85</v>
      </c>
      <c r="AY378" s="17" t="s">
        <v>167</v>
      </c>
      <c r="BE378" s="96">
        <f>IF(N378="základná",J378,0)</f>
        <v>0</v>
      </c>
      <c r="BF378" s="96">
        <f>IF(N378="znížená",J378,0)</f>
        <v>0</v>
      </c>
      <c r="BG378" s="96">
        <f>IF(N378="zákl. prenesená",J378,0)</f>
        <v>0</v>
      </c>
      <c r="BH378" s="96">
        <f>IF(N378="zníž. prenesená",J378,0)</f>
        <v>0</v>
      </c>
      <c r="BI378" s="96">
        <f>IF(N378="nulová",J378,0)</f>
        <v>0</v>
      </c>
      <c r="BJ378" s="17" t="s">
        <v>85</v>
      </c>
      <c r="BK378" s="162">
        <f>ROUND(I378*H378,3)</f>
        <v>0</v>
      </c>
      <c r="BL378" s="17" t="s">
        <v>91</v>
      </c>
      <c r="BM378" s="161" t="s">
        <v>482</v>
      </c>
    </row>
    <row r="379" spans="2:65" s="12" customFormat="1" x14ac:dyDescent="0.2">
      <c r="B379" s="163"/>
      <c r="D379" s="164" t="s">
        <v>173</v>
      </c>
      <c r="E379" s="165" t="s">
        <v>1</v>
      </c>
      <c r="F379" s="166" t="s">
        <v>483</v>
      </c>
      <c r="H379" s="167">
        <v>77.349999999999994</v>
      </c>
      <c r="I379" s="168"/>
      <c r="L379" s="163"/>
      <c r="M379" s="169"/>
      <c r="T379" s="170"/>
      <c r="AT379" s="165" t="s">
        <v>173</v>
      </c>
      <c r="AU379" s="165" t="s">
        <v>85</v>
      </c>
      <c r="AV379" s="12" t="s">
        <v>85</v>
      </c>
      <c r="AW379" s="12" t="s">
        <v>29</v>
      </c>
      <c r="AX379" s="12" t="s">
        <v>76</v>
      </c>
      <c r="AY379" s="165" t="s">
        <v>167</v>
      </c>
    </row>
    <row r="380" spans="2:65" s="13" customFormat="1" x14ac:dyDescent="0.2">
      <c r="B380" s="171"/>
      <c r="D380" s="164" t="s">
        <v>173</v>
      </c>
      <c r="E380" s="172" t="s">
        <v>1</v>
      </c>
      <c r="F380" s="173" t="s">
        <v>177</v>
      </c>
      <c r="H380" s="174">
        <v>77.349999999999994</v>
      </c>
      <c r="I380" s="175"/>
      <c r="L380" s="171"/>
      <c r="M380" s="176"/>
      <c r="T380" s="177"/>
      <c r="AT380" s="172" t="s">
        <v>173</v>
      </c>
      <c r="AU380" s="172" t="s">
        <v>85</v>
      </c>
      <c r="AV380" s="13" t="s">
        <v>91</v>
      </c>
      <c r="AW380" s="13" t="s">
        <v>29</v>
      </c>
      <c r="AX380" s="13" t="s">
        <v>81</v>
      </c>
      <c r="AY380" s="172" t="s">
        <v>167</v>
      </c>
    </row>
    <row r="381" spans="2:65" s="11" customFormat="1" ht="22.9" customHeight="1" x14ac:dyDescent="0.2">
      <c r="B381" s="137"/>
      <c r="D381" s="138" t="s">
        <v>75</v>
      </c>
      <c r="E381" s="147" t="s">
        <v>97</v>
      </c>
      <c r="F381" s="147" t="s">
        <v>484</v>
      </c>
      <c r="I381" s="140"/>
      <c r="J381" s="148">
        <f>BK381</f>
        <v>0</v>
      </c>
      <c r="L381" s="137"/>
      <c r="M381" s="142"/>
      <c r="P381" s="143">
        <f>SUM(P382:P556)</f>
        <v>0</v>
      </c>
      <c r="R381" s="143">
        <f>SUM(R382:R556)</f>
        <v>0</v>
      </c>
      <c r="T381" s="144">
        <f>SUM(T382:T556)</f>
        <v>0</v>
      </c>
      <c r="AR381" s="138" t="s">
        <v>81</v>
      </c>
      <c r="AT381" s="145" t="s">
        <v>75</v>
      </c>
      <c r="AU381" s="145" t="s">
        <v>81</v>
      </c>
      <c r="AY381" s="138" t="s">
        <v>167</v>
      </c>
      <c r="BK381" s="146">
        <f>SUM(BK382:BK556)</f>
        <v>0</v>
      </c>
    </row>
    <row r="382" spans="2:65" s="1" customFormat="1" ht="24.2" customHeight="1" x14ac:dyDescent="0.2">
      <c r="B382" s="149"/>
      <c r="C382" s="150" t="s">
        <v>485</v>
      </c>
      <c r="D382" s="150" t="s">
        <v>169</v>
      </c>
      <c r="E382" s="151" t="s">
        <v>486</v>
      </c>
      <c r="F382" s="152" t="s">
        <v>487</v>
      </c>
      <c r="G382" s="153" t="s">
        <v>299</v>
      </c>
      <c r="H382" s="154">
        <v>3.56</v>
      </c>
      <c r="I382" s="155"/>
      <c r="J382" s="154">
        <f>ROUND(I382*H382,3)</f>
        <v>0</v>
      </c>
      <c r="K382" s="156"/>
      <c r="L382" s="33"/>
      <c r="M382" s="157" t="s">
        <v>1</v>
      </c>
      <c r="N382" s="158" t="s">
        <v>42</v>
      </c>
      <c r="P382" s="159">
        <f>O382*H382</f>
        <v>0</v>
      </c>
      <c r="Q382" s="159">
        <v>0</v>
      </c>
      <c r="R382" s="159">
        <f>Q382*H382</f>
        <v>0</v>
      </c>
      <c r="S382" s="159">
        <v>0</v>
      </c>
      <c r="T382" s="160">
        <f>S382*H382</f>
        <v>0</v>
      </c>
      <c r="AR382" s="161" t="s">
        <v>91</v>
      </c>
      <c r="AT382" s="161" t="s">
        <v>169</v>
      </c>
      <c r="AU382" s="161" t="s">
        <v>85</v>
      </c>
      <c r="AY382" s="17" t="s">
        <v>167</v>
      </c>
      <c r="BE382" s="96">
        <f>IF(N382="základná",J382,0)</f>
        <v>0</v>
      </c>
      <c r="BF382" s="96">
        <f>IF(N382="znížená",J382,0)</f>
        <v>0</v>
      </c>
      <c r="BG382" s="96">
        <f>IF(N382="zákl. prenesená",J382,0)</f>
        <v>0</v>
      </c>
      <c r="BH382" s="96">
        <f>IF(N382="zníž. prenesená",J382,0)</f>
        <v>0</v>
      </c>
      <c r="BI382" s="96">
        <f>IF(N382="nulová",J382,0)</f>
        <v>0</v>
      </c>
      <c r="BJ382" s="17" t="s">
        <v>85</v>
      </c>
      <c r="BK382" s="162">
        <f>ROUND(I382*H382,3)</f>
        <v>0</v>
      </c>
      <c r="BL382" s="17" t="s">
        <v>91</v>
      </c>
      <c r="BM382" s="161" t="s">
        <v>488</v>
      </c>
    </row>
    <row r="383" spans="2:65" s="12" customFormat="1" x14ac:dyDescent="0.2">
      <c r="B383" s="163"/>
      <c r="D383" s="164" t="s">
        <v>173</v>
      </c>
      <c r="E383" s="165" t="s">
        <v>1</v>
      </c>
      <c r="F383" s="166" t="s">
        <v>489</v>
      </c>
      <c r="H383" s="167">
        <v>3.56</v>
      </c>
      <c r="I383" s="168"/>
      <c r="L383" s="163"/>
      <c r="M383" s="169"/>
      <c r="T383" s="170"/>
      <c r="AT383" s="165" t="s">
        <v>173</v>
      </c>
      <c r="AU383" s="165" t="s">
        <v>85</v>
      </c>
      <c r="AV383" s="12" t="s">
        <v>85</v>
      </c>
      <c r="AW383" s="12" t="s">
        <v>29</v>
      </c>
      <c r="AX383" s="12" t="s">
        <v>76</v>
      </c>
      <c r="AY383" s="165" t="s">
        <v>167</v>
      </c>
    </row>
    <row r="384" spans="2:65" s="13" customFormat="1" x14ac:dyDescent="0.2">
      <c r="B384" s="171"/>
      <c r="D384" s="164" t="s">
        <v>173</v>
      </c>
      <c r="E384" s="172" t="s">
        <v>1</v>
      </c>
      <c r="F384" s="173" t="s">
        <v>177</v>
      </c>
      <c r="H384" s="174">
        <v>3.56</v>
      </c>
      <c r="I384" s="175"/>
      <c r="L384" s="171"/>
      <c r="M384" s="176"/>
      <c r="T384" s="177"/>
      <c r="AT384" s="172" t="s">
        <v>173</v>
      </c>
      <c r="AU384" s="172" t="s">
        <v>85</v>
      </c>
      <c r="AV384" s="13" t="s">
        <v>91</v>
      </c>
      <c r="AW384" s="13" t="s">
        <v>29</v>
      </c>
      <c r="AX384" s="13" t="s">
        <v>81</v>
      </c>
      <c r="AY384" s="172" t="s">
        <v>167</v>
      </c>
    </row>
    <row r="385" spans="2:65" s="1" customFormat="1" ht="37.9" customHeight="1" x14ac:dyDescent="0.2">
      <c r="B385" s="149"/>
      <c r="C385" s="150" t="s">
        <v>344</v>
      </c>
      <c r="D385" s="150" t="s">
        <v>169</v>
      </c>
      <c r="E385" s="151" t="s">
        <v>490</v>
      </c>
      <c r="F385" s="152" t="s">
        <v>491</v>
      </c>
      <c r="G385" s="153" t="s">
        <v>299</v>
      </c>
      <c r="H385" s="154">
        <v>186.11</v>
      </c>
      <c r="I385" s="155"/>
      <c r="J385" s="154">
        <f>ROUND(I385*H385,3)</f>
        <v>0</v>
      </c>
      <c r="K385" s="156"/>
      <c r="L385" s="33"/>
      <c r="M385" s="157" t="s">
        <v>1</v>
      </c>
      <c r="N385" s="158" t="s">
        <v>42</v>
      </c>
      <c r="P385" s="159">
        <f>O385*H385</f>
        <v>0</v>
      </c>
      <c r="Q385" s="159">
        <v>0</v>
      </c>
      <c r="R385" s="159">
        <f>Q385*H385</f>
        <v>0</v>
      </c>
      <c r="S385" s="159">
        <v>0</v>
      </c>
      <c r="T385" s="160">
        <f>S385*H385</f>
        <v>0</v>
      </c>
      <c r="AR385" s="161" t="s">
        <v>91</v>
      </c>
      <c r="AT385" s="161" t="s">
        <v>169</v>
      </c>
      <c r="AU385" s="161" t="s">
        <v>85</v>
      </c>
      <c r="AY385" s="17" t="s">
        <v>167</v>
      </c>
      <c r="BE385" s="96">
        <f>IF(N385="základná",J385,0)</f>
        <v>0</v>
      </c>
      <c r="BF385" s="96">
        <f>IF(N385="znížená",J385,0)</f>
        <v>0</v>
      </c>
      <c r="BG385" s="96">
        <f>IF(N385="zákl. prenesená",J385,0)</f>
        <v>0</v>
      </c>
      <c r="BH385" s="96">
        <f>IF(N385="zníž. prenesená",J385,0)</f>
        <v>0</v>
      </c>
      <c r="BI385" s="96">
        <f>IF(N385="nulová",J385,0)</f>
        <v>0</v>
      </c>
      <c r="BJ385" s="17" t="s">
        <v>85</v>
      </c>
      <c r="BK385" s="162">
        <f>ROUND(I385*H385,3)</f>
        <v>0</v>
      </c>
      <c r="BL385" s="17" t="s">
        <v>91</v>
      </c>
      <c r="BM385" s="161" t="s">
        <v>492</v>
      </c>
    </row>
    <row r="386" spans="2:65" s="12" customFormat="1" ht="22.5" x14ac:dyDescent="0.2">
      <c r="B386" s="163"/>
      <c r="D386" s="164" t="s">
        <v>173</v>
      </c>
      <c r="E386" s="165" t="s">
        <v>1</v>
      </c>
      <c r="F386" s="166" t="s">
        <v>493</v>
      </c>
      <c r="H386" s="167">
        <v>113.33</v>
      </c>
      <c r="I386" s="168"/>
      <c r="L386" s="163"/>
      <c r="M386" s="169"/>
      <c r="T386" s="170"/>
      <c r="AT386" s="165" t="s">
        <v>173</v>
      </c>
      <c r="AU386" s="165" t="s">
        <v>85</v>
      </c>
      <c r="AV386" s="12" t="s">
        <v>85</v>
      </c>
      <c r="AW386" s="12" t="s">
        <v>29</v>
      </c>
      <c r="AX386" s="12" t="s">
        <v>76</v>
      </c>
      <c r="AY386" s="165" t="s">
        <v>167</v>
      </c>
    </row>
    <row r="387" spans="2:65" s="12" customFormat="1" x14ac:dyDescent="0.2">
      <c r="B387" s="163"/>
      <c r="D387" s="164" t="s">
        <v>173</v>
      </c>
      <c r="E387" s="165" t="s">
        <v>1</v>
      </c>
      <c r="F387" s="166" t="s">
        <v>494</v>
      </c>
      <c r="H387" s="167">
        <v>33.86</v>
      </c>
      <c r="I387" s="168"/>
      <c r="L387" s="163"/>
      <c r="M387" s="169"/>
      <c r="T387" s="170"/>
      <c r="AT387" s="165" t="s">
        <v>173</v>
      </c>
      <c r="AU387" s="165" t="s">
        <v>85</v>
      </c>
      <c r="AV387" s="12" t="s">
        <v>85</v>
      </c>
      <c r="AW387" s="12" t="s">
        <v>29</v>
      </c>
      <c r="AX387" s="12" t="s">
        <v>76</v>
      </c>
      <c r="AY387" s="165" t="s">
        <v>167</v>
      </c>
    </row>
    <row r="388" spans="2:65" s="12" customFormat="1" x14ac:dyDescent="0.2">
      <c r="B388" s="163"/>
      <c r="D388" s="164" t="s">
        <v>173</v>
      </c>
      <c r="E388" s="165" t="s">
        <v>1</v>
      </c>
      <c r="F388" s="166" t="s">
        <v>495</v>
      </c>
      <c r="H388" s="167">
        <v>38.92</v>
      </c>
      <c r="I388" s="168"/>
      <c r="L388" s="163"/>
      <c r="M388" s="169"/>
      <c r="T388" s="170"/>
      <c r="AT388" s="165" t="s">
        <v>173</v>
      </c>
      <c r="AU388" s="165" t="s">
        <v>85</v>
      </c>
      <c r="AV388" s="12" t="s">
        <v>85</v>
      </c>
      <c r="AW388" s="12" t="s">
        <v>29</v>
      </c>
      <c r="AX388" s="12" t="s">
        <v>76</v>
      </c>
      <c r="AY388" s="165" t="s">
        <v>167</v>
      </c>
    </row>
    <row r="389" spans="2:65" s="13" customFormat="1" x14ac:dyDescent="0.2">
      <c r="B389" s="171"/>
      <c r="D389" s="164" t="s">
        <v>173</v>
      </c>
      <c r="E389" s="172" t="s">
        <v>1</v>
      </c>
      <c r="F389" s="173" t="s">
        <v>177</v>
      </c>
      <c r="H389" s="174">
        <v>186.11</v>
      </c>
      <c r="I389" s="175"/>
      <c r="L389" s="171"/>
      <c r="M389" s="176"/>
      <c r="T389" s="177"/>
      <c r="AT389" s="172" t="s">
        <v>173</v>
      </c>
      <c r="AU389" s="172" t="s">
        <v>85</v>
      </c>
      <c r="AV389" s="13" t="s">
        <v>91</v>
      </c>
      <c r="AW389" s="13" t="s">
        <v>29</v>
      </c>
      <c r="AX389" s="13" t="s">
        <v>81</v>
      </c>
      <c r="AY389" s="172" t="s">
        <v>167</v>
      </c>
    </row>
    <row r="390" spans="2:65" s="1" customFormat="1" ht="33" customHeight="1" x14ac:dyDescent="0.2">
      <c r="B390" s="149"/>
      <c r="C390" s="150" t="s">
        <v>496</v>
      </c>
      <c r="D390" s="150" t="s">
        <v>169</v>
      </c>
      <c r="E390" s="151" t="s">
        <v>497</v>
      </c>
      <c r="F390" s="152" t="s">
        <v>498</v>
      </c>
      <c r="G390" s="153" t="s">
        <v>299</v>
      </c>
      <c r="H390" s="154">
        <v>224.14</v>
      </c>
      <c r="I390" s="155"/>
      <c r="J390" s="154">
        <f>ROUND(I390*H390,3)</f>
        <v>0</v>
      </c>
      <c r="K390" s="156"/>
      <c r="L390" s="33"/>
      <c r="M390" s="157" t="s">
        <v>1</v>
      </c>
      <c r="N390" s="158" t="s">
        <v>42</v>
      </c>
      <c r="P390" s="159">
        <f>O390*H390</f>
        <v>0</v>
      </c>
      <c r="Q390" s="159">
        <v>0</v>
      </c>
      <c r="R390" s="159">
        <f>Q390*H390</f>
        <v>0</v>
      </c>
      <c r="S390" s="159">
        <v>0</v>
      </c>
      <c r="T390" s="160">
        <f>S390*H390</f>
        <v>0</v>
      </c>
      <c r="AR390" s="161" t="s">
        <v>91</v>
      </c>
      <c r="AT390" s="161" t="s">
        <v>169</v>
      </c>
      <c r="AU390" s="161" t="s">
        <v>85</v>
      </c>
      <c r="AY390" s="17" t="s">
        <v>167</v>
      </c>
      <c r="BE390" s="96">
        <f>IF(N390="základná",J390,0)</f>
        <v>0</v>
      </c>
      <c r="BF390" s="96">
        <f>IF(N390="znížená",J390,0)</f>
        <v>0</v>
      </c>
      <c r="BG390" s="96">
        <f>IF(N390="zákl. prenesená",J390,0)</f>
        <v>0</v>
      </c>
      <c r="BH390" s="96">
        <f>IF(N390="zníž. prenesená",J390,0)</f>
        <v>0</v>
      </c>
      <c r="BI390" s="96">
        <f>IF(N390="nulová",J390,0)</f>
        <v>0</v>
      </c>
      <c r="BJ390" s="17" t="s">
        <v>85</v>
      </c>
      <c r="BK390" s="162">
        <f>ROUND(I390*H390,3)</f>
        <v>0</v>
      </c>
      <c r="BL390" s="17" t="s">
        <v>91</v>
      </c>
      <c r="BM390" s="161" t="s">
        <v>499</v>
      </c>
    </row>
    <row r="391" spans="2:65" s="12" customFormat="1" ht="33.75" x14ac:dyDescent="0.2">
      <c r="B391" s="163"/>
      <c r="D391" s="164" t="s">
        <v>173</v>
      </c>
      <c r="E391" s="165" t="s">
        <v>1</v>
      </c>
      <c r="F391" s="166" t="s">
        <v>500</v>
      </c>
      <c r="H391" s="167">
        <v>151.36000000000001</v>
      </c>
      <c r="I391" s="168"/>
      <c r="L391" s="163"/>
      <c r="M391" s="169"/>
      <c r="T391" s="170"/>
      <c r="AT391" s="165" t="s">
        <v>173</v>
      </c>
      <c r="AU391" s="165" t="s">
        <v>85</v>
      </c>
      <c r="AV391" s="12" t="s">
        <v>85</v>
      </c>
      <c r="AW391" s="12" t="s">
        <v>29</v>
      </c>
      <c r="AX391" s="12" t="s">
        <v>76</v>
      </c>
      <c r="AY391" s="165" t="s">
        <v>167</v>
      </c>
    </row>
    <row r="392" spans="2:65" s="12" customFormat="1" x14ac:dyDescent="0.2">
      <c r="B392" s="163"/>
      <c r="D392" s="164" t="s">
        <v>173</v>
      </c>
      <c r="E392" s="165" t="s">
        <v>1</v>
      </c>
      <c r="F392" s="166" t="s">
        <v>494</v>
      </c>
      <c r="H392" s="167">
        <v>33.86</v>
      </c>
      <c r="I392" s="168"/>
      <c r="L392" s="163"/>
      <c r="M392" s="169"/>
      <c r="T392" s="170"/>
      <c r="AT392" s="165" t="s">
        <v>173</v>
      </c>
      <c r="AU392" s="165" t="s">
        <v>85</v>
      </c>
      <c r="AV392" s="12" t="s">
        <v>85</v>
      </c>
      <c r="AW392" s="12" t="s">
        <v>29</v>
      </c>
      <c r="AX392" s="12" t="s">
        <v>76</v>
      </c>
      <c r="AY392" s="165" t="s">
        <v>167</v>
      </c>
    </row>
    <row r="393" spans="2:65" s="12" customFormat="1" x14ac:dyDescent="0.2">
      <c r="B393" s="163"/>
      <c r="D393" s="164" t="s">
        <v>173</v>
      </c>
      <c r="E393" s="165" t="s">
        <v>1</v>
      </c>
      <c r="F393" s="166" t="s">
        <v>495</v>
      </c>
      <c r="H393" s="167">
        <v>38.92</v>
      </c>
      <c r="I393" s="168"/>
      <c r="L393" s="163"/>
      <c r="M393" s="169"/>
      <c r="T393" s="170"/>
      <c r="AT393" s="165" t="s">
        <v>173</v>
      </c>
      <c r="AU393" s="165" t="s">
        <v>85</v>
      </c>
      <c r="AV393" s="12" t="s">
        <v>85</v>
      </c>
      <c r="AW393" s="12" t="s">
        <v>29</v>
      </c>
      <c r="AX393" s="12" t="s">
        <v>76</v>
      </c>
      <c r="AY393" s="165" t="s">
        <v>167</v>
      </c>
    </row>
    <row r="394" spans="2:65" s="13" customFormat="1" x14ac:dyDescent="0.2">
      <c r="B394" s="171"/>
      <c r="D394" s="164" t="s">
        <v>173</v>
      </c>
      <c r="E394" s="172" t="s">
        <v>1</v>
      </c>
      <c r="F394" s="173" t="s">
        <v>177</v>
      </c>
      <c r="H394" s="174">
        <v>224.14000000000004</v>
      </c>
      <c r="I394" s="175"/>
      <c r="L394" s="171"/>
      <c r="M394" s="176"/>
      <c r="T394" s="177"/>
      <c r="AT394" s="172" t="s">
        <v>173</v>
      </c>
      <c r="AU394" s="172" t="s">
        <v>85</v>
      </c>
      <c r="AV394" s="13" t="s">
        <v>91</v>
      </c>
      <c r="AW394" s="13" t="s">
        <v>29</v>
      </c>
      <c r="AX394" s="13" t="s">
        <v>81</v>
      </c>
      <c r="AY394" s="172" t="s">
        <v>167</v>
      </c>
    </row>
    <row r="395" spans="2:65" s="1" customFormat="1" ht="24.2" customHeight="1" x14ac:dyDescent="0.2">
      <c r="B395" s="149"/>
      <c r="C395" s="150" t="s">
        <v>351</v>
      </c>
      <c r="D395" s="150" t="s">
        <v>169</v>
      </c>
      <c r="E395" s="151" t="s">
        <v>501</v>
      </c>
      <c r="F395" s="152" t="s">
        <v>502</v>
      </c>
      <c r="G395" s="153" t="s">
        <v>299</v>
      </c>
      <c r="H395" s="154">
        <v>182.55</v>
      </c>
      <c r="I395" s="155"/>
      <c r="J395" s="154">
        <f>ROUND(I395*H395,3)</f>
        <v>0</v>
      </c>
      <c r="K395" s="156"/>
      <c r="L395" s="33"/>
      <c r="M395" s="157" t="s">
        <v>1</v>
      </c>
      <c r="N395" s="158" t="s">
        <v>42</v>
      </c>
      <c r="P395" s="159">
        <f>O395*H395</f>
        <v>0</v>
      </c>
      <c r="Q395" s="159">
        <v>0</v>
      </c>
      <c r="R395" s="159">
        <f>Q395*H395</f>
        <v>0</v>
      </c>
      <c r="S395" s="159">
        <v>0</v>
      </c>
      <c r="T395" s="160">
        <f>S395*H395</f>
        <v>0</v>
      </c>
      <c r="AR395" s="161" t="s">
        <v>91</v>
      </c>
      <c r="AT395" s="161" t="s">
        <v>169</v>
      </c>
      <c r="AU395" s="161" t="s">
        <v>85</v>
      </c>
      <c r="AY395" s="17" t="s">
        <v>167</v>
      </c>
      <c r="BE395" s="96">
        <f>IF(N395="základná",J395,0)</f>
        <v>0</v>
      </c>
      <c r="BF395" s="96">
        <f>IF(N395="znížená",J395,0)</f>
        <v>0</v>
      </c>
      <c r="BG395" s="96">
        <f>IF(N395="zákl. prenesená",J395,0)</f>
        <v>0</v>
      </c>
      <c r="BH395" s="96">
        <f>IF(N395="zníž. prenesená",J395,0)</f>
        <v>0</v>
      </c>
      <c r="BI395" s="96">
        <f>IF(N395="nulová",J395,0)</f>
        <v>0</v>
      </c>
      <c r="BJ395" s="17" t="s">
        <v>85</v>
      </c>
      <c r="BK395" s="162">
        <f>ROUND(I395*H395,3)</f>
        <v>0</v>
      </c>
      <c r="BL395" s="17" t="s">
        <v>91</v>
      </c>
      <c r="BM395" s="161" t="s">
        <v>503</v>
      </c>
    </row>
    <row r="396" spans="2:65" s="12" customFormat="1" ht="22.5" x14ac:dyDescent="0.2">
      <c r="B396" s="163"/>
      <c r="D396" s="164" t="s">
        <v>173</v>
      </c>
      <c r="E396" s="165" t="s">
        <v>1</v>
      </c>
      <c r="F396" s="166" t="s">
        <v>493</v>
      </c>
      <c r="H396" s="167">
        <v>113.33</v>
      </c>
      <c r="I396" s="168"/>
      <c r="L396" s="163"/>
      <c r="M396" s="169"/>
      <c r="T396" s="170"/>
      <c r="AT396" s="165" t="s">
        <v>173</v>
      </c>
      <c r="AU396" s="165" t="s">
        <v>85</v>
      </c>
      <c r="AV396" s="12" t="s">
        <v>85</v>
      </c>
      <c r="AW396" s="12" t="s">
        <v>29</v>
      </c>
      <c r="AX396" s="12" t="s">
        <v>76</v>
      </c>
      <c r="AY396" s="165" t="s">
        <v>167</v>
      </c>
    </row>
    <row r="397" spans="2:65" s="12" customFormat="1" x14ac:dyDescent="0.2">
      <c r="B397" s="163"/>
      <c r="D397" s="164" t="s">
        <v>173</v>
      </c>
      <c r="E397" s="165" t="s">
        <v>1</v>
      </c>
      <c r="F397" s="166" t="s">
        <v>504</v>
      </c>
      <c r="H397" s="167">
        <v>30.3</v>
      </c>
      <c r="I397" s="168"/>
      <c r="L397" s="163"/>
      <c r="M397" s="169"/>
      <c r="T397" s="170"/>
      <c r="AT397" s="165" t="s">
        <v>173</v>
      </c>
      <c r="AU397" s="165" t="s">
        <v>85</v>
      </c>
      <c r="AV397" s="12" t="s">
        <v>85</v>
      </c>
      <c r="AW397" s="12" t="s">
        <v>29</v>
      </c>
      <c r="AX397" s="12" t="s">
        <v>76</v>
      </c>
      <c r="AY397" s="165" t="s">
        <v>167</v>
      </c>
    </row>
    <row r="398" spans="2:65" s="12" customFormat="1" x14ac:dyDescent="0.2">
      <c r="B398" s="163"/>
      <c r="D398" s="164" t="s">
        <v>173</v>
      </c>
      <c r="E398" s="165" t="s">
        <v>1</v>
      </c>
      <c r="F398" s="166" t="s">
        <v>495</v>
      </c>
      <c r="H398" s="167">
        <v>38.92</v>
      </c>
      <c r="I398" s="168"/>
      <c r="L398" s="163"/>
      <c r="M398" s="169"/>
      <c r="T398" s="170"/>
      <c r="AT398" s="165" t="s">
        <v>173</v>
      </c>
      <c r="AU398" s="165" t="s">
        <v>85</v>
      </c>
      <c r="AV398" s="12" t="s">
        <v>85</v>
      </c>
      <c r="AW398" s="12" t="s">
        <v>29</v>
      </c>
      <c r="AX398" s="12" t="s">
        <v>76</v>
      </c>
      <c r="AY398" s="165" t="s">
        <v>167</v>
      </c>
    </row>
    <row r="399" spans="2:65" s="13" customFormat="1" x14ac:dyDescent="0.2">
      <c r="B399" s="171"/>
      <c r="D399" s="164" t="s">
        <v>173</v>
      </c>
      <c r="E399" s="172" t="s">
        <v>1</v>
      </c>
      <c r="F399" s="173" t="s">
        <v>177</v>
      </c>
      <c r="H399" s="174">
        <v>182.55</v>
      </c>
      <c r="I399" s="175"/>
      <c r="L399" s="171"/>
      <c r="M399" s="176"/>
      <c r="T399" s="177"/>
      <c r="AT399" s="172" t="s">
        <v>173</v>
      </c>
      <c r="AU399" s="172" t="s">
        <v>85</v>
      </c>
      <c r="AV399" s="13" t="s">
        <v>91</v>
      </c>
      <c r="AW399" s="13" t="s">
        <v>29</v>
      </c>
      <c r="AX399" s="13" t="s">
        <v>81</v>
      </c>
      <c r="AY399" s="172" t="s">
        <v>167</v>
      </c>
    </row>
    <row r="400" spans="2:65" s="1" customFormat="1" ht="24.2" customHeight="1" x14ac:dyDescent="0.2">
      <c r="B400" s="149"/>
      <c r="C400" s="150" t="s">
        <v>505</v>
      </c>
      <c r="D400" s="150" t="s">
        <v>169</v>
      </c>
      <c r="E400" s="151" t="s">
        <v>506</v>
      </c>
      <c r="F400" s="152" t="s">
        <v>507</v>
      </c>
      <c r="G400" s="153" t="s">
        <v>299</v>
      </c>
      <c r="H400" s="154">
        <v>2816.723</v>
      </c>
      <c r="I400" s="155"/>
      <c r="J400" s="154">
        <f>ROUND(I400*H400,3)</f>
        <v>0</v>
      </c>
      <c r="K400" s="156"/>
      <c r="L400" s="33"/>
      <c r="M400" s="157" t="s">
        <v>1</v>
      </c>
      <c r="N400" s="158" t="s">
        <v>42</v>
      </c>
      <c r="P400" s="159">
        <f>O400*H400</f>
        <v>0</v>
      </c>
      <c r="Q400" s="159">
        <v>0</v>
      </c>
      <c r="R400" s="159">
        <f>Q400*H400</f>
        <v>0</v>
      </c>
      <c r="S400" s="159">
        <v>0</v>
      </c>
      <c r="T400" s="160">
        <f>S400*H400</f>
        <v>0</v>
      </c>
      <c r="AR400" s="161" t="s">
        <v>91</v>
      </c>
      <c r="AT400" s="161" t="s">
        <v>169</v>
      </c>
      <c r="AU400" s="161" t="s">
        <v>85</v>
      </c>
      <c r="AY400" s="17" t="s">
        <v>167</v>
      </c>
      <c r="BE400" s="96">
        <f>IF(N400="základná",J400,0)</f>
        <v>0</v>
      </c>
      <c r="BF400" s="96">
        <f>IF(N400="znížená",J400,0)</f>
        <v>0</v>
      </c>
      <c r="BG400" s="96">
        <f>IF(N400="zákl. prenesená",J400,0)</f>
        <v>0</v>
      </c>
      <c r="BH400" s="96">
        <f>IF(N400="zníž. prenesená",J400,0)</f>
        <v>0</v>
      </c>
      <c r="BI400" s="96">
        <f>IF(N400="nulová",J400,0)</f>
        <v>0</v>
      </c>
      <c r="BJ400" s="17" t="s">
        <v>85</v>
      </c>
      <c r="BK400" s="162">
        <f>ROUND(I400*H400,3)</f>
        <v>0</v>
      </c>
      <c r="BL400" s="17" t="s">
        <v>91</v>
      </c>
      <c r="BM400" s="161" t="s">
        <v>508</v>
      </c>
    </row>
    <row r="401" spans="2:65" s="12" customFormat="1" x14ac:dyDescent="0.2">
      <c r="B401" s="163"/>
      <c r="D401" s="164" t="s">
        <v>173</v>
      </c>
      <c r="E401" s="165" t="s">
        <v>1</v>
      </c>
      <c r="F401" s="166" t="s">
        <v>509</v>
      </c>
      <c r="H401" s="167">
        <v>1750.944</v>
      </c>
      <c r="I401" s="168"/>
      <c r="L401" s="163"/>
      <c r="M401" s="169"/>
      <c r="T401" s="170"/>
      <c r="AT401" s="165" t="s">
        <v>173</v>
      </c>
      <c r="AU401" s="165" t="s">
        <v>85</v>
      </c>
      <c r="AV401" s="12" t="s">
        <v>85</v>
      </c>
      <c r="AW401" s="12" t="s">
        <v>29</v>
      </c>
      <c r="AX401" s="12" t="s">
        <v>76</v>
      </c>
      <c r="AY401" s="165" t="s">
        <v>167</v>
      </c>
    </row>
    <row r="402" spans="2:65" s="12" customFormat="1" x14ac:dyDescent="0.2">
      <c r="B402" s="163"/>
      <c r="D402" s="164" t="s">
        <v>173</v>
      </c>
      <c r="E402" s="165" t="s">
        <v>1</v>
      </c>
      <c r="F402" s="166" t="s">
        <v>510</v>
      </c>
      <c r="H402" s="167">
        <v>32.04</v>
      </c>
      <c r="I402" s="168"/>
      <c r="L402" s="163"/>
      <c r="M402" s="169"/>
      <c r="T402" s="170"/>
      <c r="AT402" s="165" t="s">
        <v>173</v>
      </c>
      <c r="AU402" s="165" t="s">
        <v>85</v>
      </c>
      <c r="AV402" s="12" t="s">
        <v>85</v>
      </c>
      <c r="AW402" s="12" t="s">
        <v>29</v>
      </c>
      <c r="AX402" s="12" t="s">
        <v>76</v>
      </c>
      <c r="AY402" s="165" t="s">
        <v>167</v>
      </c>
    </row>
    <row r="403" spans="2:65" s="12" customFormat="1" x14ac:dyDescent="0.2">
      <c r="B403" s="163"/>
      <c r="D403" s="164" t="s">
        <v>173</v>
      </c>
      <c r="E403" s="165" t="s">
        <v>1</v>
      </c>
      <c r="F403" s="166" t="s">
        <v>511</v>
      </c>
      <c r="H403" s="167">
        <v>19.425000000000001</v>
      </c>
      <c r="I403" s="168"/>
      <c r="L403" s="163"/>
      <c r="M403" s="169"/>
      <c r="T403" s="170"/>
      <c r="AT403" s="165" t="s">
        <v>173</v>
      </c>
      <c r="AU403" s="165" t="s">
        <v>85</v>
      </c>
      <c r="AV403" s="12" t="s">
        <v>85</v>
      </c>
      <c r="AW403" s="12" t="s">
        <v>29</v>
      </c>
      <c r="AX403" s="12" t="s">
        <v>76</v>
      </c>
      <c r="AY403" s="165" t="s">
        <v>167</v>
      </c>
    </row>
    <row r="404" spans="2:65" s="12" customFormat="1" x14ac:dyDescent="0.2">
      <c r="B404" s="163"/>
      <c r="D404" s="164" t="s">
        <v>173</v>
      </c>
      <c r="E404" s="165" t="s">
        <v>1</v>
      </c>
      <c r="F404" s="166" t="s">
        <v>512</v>
      </c>
      <c r="H404" s="167">
        <v>110.066</v>
      </c>
      <c r="I404" s="168"/>
      <c r="L404" s="163"/>
      <c r="M404" s="169"/>
      <c r="T404" s="170"/>
      <c r="AT404" s="165" t="s">
        <v>173</v>
      </c>
      <c r="AU404" s="165" t="s">
        <v>85</v>
      </c>
      <c r="AV404" s="12" t="s">
        <v>85</v>
      </c>
      <c r="AW404" s="12" t="s">
        <v>29</v>
      </c>
      <c r="AX404" s="12" t="s">
        <v>76</v>
      </c>
      <c r="AY404" s="165" t="s">
        <v>167</v>
      </c>
    </row>
    <row r="405" spans="2:65" s="12" customFormat="1" x14ac:dyDescent="0.2">
      <c r="B405" s="163"/>
      <c r="D405" s="164" t="s">
        <v>173</v>
      </c>
      <c r="E405" s="165" t="s">
        <v>1</v>
      </c>
      <c r="F405" s="166" t="s">
        <v>513</v>
      </c>
      <c r="H405" s="167">
        <v>807.66200000000003</v>
      </c>
      <c r="I405" s="168"/>
      <c r="L405" s="163"/>
      <c r="M405" s="169"/>
      <c r="T405" s="170"/>
      <c r="AT405" s="165" t="s">
        <v>173</v>
      </c>
      <c r="AU405" s="165" t="s">
        <v>85</v>
      </c>
      <c r="AV405" s="12" t="s">
        <v>85</v>
      </c>
      <c r="AW405" s="12" t="s">
        <v>29</v>
      </c>
      <c r="AX405" s="12" t="s">
        <v>76</v>
      </c>
      <c r="AY405" s="165" t="s">
        <v>167</v>
      </c>
    </row>
    <row r="406" spans="2:65" s="12" customFormat="1" x14ac:dyDescent="0.2">
      <c r="B406" s="163"/>
      <c r="D406" s="164" t="s">
        <v>173</v>
      </c>
      <c r="E406" s="165" t="s">
        <v>1</v>
      </c>
      <c r="F406" s="166" t="s">
        <v>514</v>
      </c>
      <c r="H406" s="167">
        <v>96.585999999999999</v>
      </c>
      <c r="I406" s="168"/>
      <c r="L406" s="163"/>
      <c r="M406" s="169"/>
      <c r="T406" s="170"/>
      <c r="AT406" s="165" t="s">
        <v>173</v>
      </c>
      <c r="AU406" s="165" t="s">
        <v>85</v>
      </c>
      <c r="AV406" s="12" t="s">
        <v>85</v>
      </c>
      <c r="AW406" s="12" t="s">
        <v>29</v>
      </c>
      <c r="AX406" s="12" t="s">
        <v>76</v>
      </c>
      <c r="AY406" s="165" t="s">
        <v>167</v>
      </c>
    </row>
    <row r="407" spans="2:65" s="13" customFormat="1" x14ac:dyDescent="0.2">
      <c r="B407" s="171"/>
      <c r="D407" s="164" t="s">
        <v>173</v>
      </c>
      <c r="E407" s="172" t="s">
        <v>1</v>
      </c>
      <c r="F407" s="173" t="s">
        <v>177</v>
      </c>
      <c r="H407" s="174">
        <v>2816.7229999999995</v>
      </c>
      <c r="I407" s="175"/>
      <c r="L407" s="171"/>
      <c r="M407" s="176"/>
      <c r="T407" s="177"/>
      <c r="AT407" s="172" t="s">
        <v>173</v>
      </c>
      <c r="AU407" s="172" t="s">
        <v>85</v>
      </c>
      <c r="AV407" s="13" t="s">
        <v>91</v>
      </c>
      <c r="AW407" s="13" t="s">
        <v>29</v>
      </c>
      <c r="AX407" s="13" t="s">
        <v>81</v>
      </c>
      <c r="AY407" s="172" t="s">
        <v>167</v>
      </c>
    </row>
    <row r="408" spans="2:65" s="1" customFormat="1" ht="24.2" customHeight="1" x14ac:dyDescent="0.2">
      <c r="B408" s="149"/>
      <c r="C408" s="150" t="s">
        <v>356</v>
      </c>
      <c r="D408" s="150" t="s">
        <v>169</v>
      </c>
      <c r="E408" s="151" t="s">
        <v>515</v>
      </c>
      <c r="F408" s="152" t="s">
        <v>516</v>
      </c>
      <c r="G408" s="153" t="s">
        <v>299</v>
      </c>
      <c r="H408" s="154">
        <v>2816.723</v>
      </c>
      <c r="I408" s="155"/>
      <c r="J408" s="154">
        <f>ROUND(I408*H408,3)</f>
        <v>0</v>
      </c>
      <c r="K408" s="156"/>
      <c r="L408" s="33"/>
      <c r="M408" s="157" t="s">
        <v>1</v>
      </c>
      <c r="N408" s="158" t="s">
        <v>42</v>
      </c>
      <c r="P408" s="159">
        <f>O408*H408</f>
        <v>0</v>
      </c>
      <c r="Q408" s="159">
        <v>0</v>
      </c>
      <c r="R408" s="159">
        <f>Q408*H408</f>
        <v>0</v>
      </c>
      <c r="S408" s="159">
        <v>0</v>
      </c>
      <c r="T408" s="160">
        <f>S408*H408</f>
        <v>0</v>
      </c>
      <c r="AR408" s="161" t="s">
        <v>91</v>
      </c>
      <c r="AT408" s="161" t="s">
        <v>169</v>
      </c>
      <c r="AU408" s="161" t="s">
        <v>85</v>
      </c>
      <c r="AY408" s="17" t="s">
        <v>167</v>
      </c>
      <c r="BE408" s="96">
        <f>IF(N408="základná",J408,0)</f>
        <v>0</v>
      </c>
      <c r="BF408" s="96">
        <f>IF(N408="znížená",J408,0)</f>
        <v>0</v>
      </c>
      <c r="BG408" s="96">
        <f>IF(N408="zákl. prenesená",J408,0)</f>
        <v>0</v>
      </c>
      <c r="BH408" s="96">
        <f>IF(N408="zníž. prenesená",J408,0)</f>
        <v>0</v>
      </c>
      <c r="BI408" s="96">
        <f>IF(N408="nulová",J408,0)</f>
        <v>0</v>
      </c>
      <c r="BJ408" s="17" t="s">
        <v>85</v>
      </c>
      <c r="BK408" s="162">
        <f>ROUND(I408*H408,3)</f>
        <v>0</v>
      </c>
      <c r="BL408" s="17" t="s">
        <v>91</v>
      </c>
      <c r="BM408" s="161" t="s">
        <v>517</v>
      </c>
    </row>
    <row r="409" spans="2:65" s="12" customFormat="1" x14ac:dyDescent="0.2">
      <c r="B409" s="163"/>
      <c r="D409" s="164" t="s">
        <v>173</v>
      </c>
      <c r="E409" s="165" t="s">
        <v>1</v>
      </c>
      <c r="F409" s="166" t="s">
        <v>518</v>
      </c>
      <c r="H409" s="167">
        <v>28.56</v>
      </c>
      <c r="I409" s="168"/>
      <c r="L409" s="163"/>
      <c r="M409" s="169"/>
      <c r="T409" s="170"/>
      <c r="AT409" s="165" t="s">
        <v>173</v>
      </c>
      <c r="AU409" s="165" t="s">
        <v>85</v>
      </c>
      <c r="AV409" s="12" t="s">
        <v>85</v>
      </c>
      <c r="AW409" s="12" t="s">
        <v>29</v>
      </c>
      <c r="AX409" s="12" t="s">
        <v>76</v>
      </c>
      <c r="AY409" s="165" t="s">
        <v>167</v>
      </c>
    </row>
    <row r="410" spans="2:65" s="12" customFormat="1" x14ac:dyDescent="0.2">
      <c r="B410" s="163"/>
      <c r="D410" s="164" t="s">
        <v>173</v>
      </c>
      <c r="E410" s="165" t="s">
        <v>1</v>
      </c>
      <c r="F410" s="166" t="s">
        <v>519</v>
      </c>
      <c r="H410" s="167">
        <v>228.48</v>
      </c>
      <c r="I410" s="168"/>
      <c r="L410" s="163"/>
      <c r="M410" s="169"/>
      <c r="T410" s="170"/>
      <c r="AT410" s="165" t="s">
        <v>173</v>
      </c>
      <c r="AU410" s="165" t="s">
        <v>85</v>
      </c>
      <c r="AV410" s="12" t="s">
        <v>85</v>
      </c>
      <c r="AW410" s="12" t="s">
        <v>29</v>
      </c>
      <c r="AX410" s="12" t="s">
        <v>76</v>
      </c>
      <c r="AY410" s="165" t="s">
        <v>167</v>
      </c>
    </row>
    <row r="411" spans="2:65" s="12" customFormat="1" ht="22.5" x14ac:dyDescent="0.2">
      <c r="B411" s="163"/>
      <c r="D411" s="164" t="s">
        <v>173</v>
      </c>
      <c r="E411" s="165" t="s">
        <v>1</v>
      </c>
      <c r="F411" s="166" t="s">
        <v>520</v>
      </c>
      <c r="H411" s="167">
        <v>57.46</v>
      </c>
      <c r="I411" s="168"/>
      <c r="L411" s="163"/>
      <c r="M411" s="169"/>
      <c r="T411" s="170"/>
      <c r="AT411" s="165" t="s">
        <v>173</v>
      </c>
      <c r="AU411" s="165" t="s">
        <v>85</v>
      </c>
      <c r="AV411" s="12" t="s">
        <v>85</v>
      </c>
      <c r="AW411" s="12" t="s">
        <v>29</v>
      </c>
      <c r="AX411" s="12" t="s">
        <v>76</v>
      </c>
      <c r="AY411" s="165" t="s">
        <v>167</v>
      </c>
    </row>
    <row r="412" spans="2:65" s="12" customFormat="1" x14ac:dyDescent="0.2">
      <c r="B412" s="163"/>
      <c r="D412" s="164" t="s">
        <v>173</v>
      </c>
      <c r="E412" s="165" t="s">
        <v>1</v>
      </c>
      <c r="F412" s="166" t="s">
        <v>521</v>
      </c>
      <c r="H412" s="167">
        <v>52.02</v>
      </c>
      <c r="I412" s="168"/>
      <c r="L412" s="163"/>
      <c r="M412" s="169"/>
      <c r="T412" s="170"/>
      <c r="AT412" s="165" t="s">
        <v>173</v>
      </c>
      <c r="AU412" s="165" t="s">
        <v>85</v>
      </c>
      <c r="AV412" s="12" t="s">
        <v>85</v>
      </c>
      <c r="AW412" s="12" t="s">
        <v>29</v>
      </c>
      <c r="AX412" s="12" t="s">
        <v>76</v>
      </c>
      <c r="AY412" s="165" t="s">
        <v>167</v>
      </c>
    </row>
    <row r="413" spans="2:65" s="12" customFormat="1" x14ac:dyDescent="0.2">
      <c r="B413" s="163"/>
      <c r="D413" s="164" t="s">
        <v>173</v>
      </c>
      <c r="E413" s="165" t="s">
        <v>1</v>
      </c>
      <c r="F413" s="166" t="s">
        <v>522</v>
      </c>
      <c r="H413" s="167">
        <v>71.739999999999995</v>
      </c>
      <c r="I413" s="168"/>
      <c r="L413" s="163"/>
      <c r="M413" s="169"/>
      <c r="T413" s="170"/>
      <c r="AT413" s="165" t="s">
        <v>173</v>
      </c>
      <c r="AU413" s="165" t="s">
        <v>85</v>
      </c>
      <c r="AV413" s="12" t="s">
        <v>85</v>
      </c>
      <c r="AW413" s="12" t="s">
        <v>29</v>
      </c>
      <c r="AX413" s="12" t="s">
        <v>76</v>
      </c>
      <c r="AY413" s="165" t="s">
        <v>167</v>
      </c>
    </row>
    <row r="414" spans="2:65" s="12" customFormat="1" x14ac:dyDescent="0.2">
      <c r="B414" s="163"/>
      <c r="D414" s="164" t="s">
        <v>173</v>
      </c>
      <c r="E414" s="165" t="s">
        <v>1</v>
      </c>
      <c r="F414" s="166" t="s">
        <v>523</v>
      </c>
      <c r="H414" s="167">
        <v>84.32</v>
      </c>
      <c r="I414" s="168"/>
      <c r="L414" s="163"/>
      <c r="M414" s="169"/>
      <c r="T414" s="170"/>
      <c r="AT414" s="165" t="s">
        <v>173</v>
      </c>
      <c r="AU414" s="165" t="s">
        <v>85</v>
      </c>
      <c r="AV414" s="12" t="s">
        <v>85</v>
      </c>
      <c r="AW414" s="12" t="s">
        <v>29</v>
      </c>
      <c r="AX414" s="12" t="s">
        <v>76</v>
      </c>
      <c r="AY414" s="165" t="s">
        <v>167</v>
      </c>
    </row>
    <row r="415" spans="2:65" s="12" customFormat="1" x14ac:dyDescent="0.2">
      <c r="B415" s="163"/>
      <c r="D415" s="164" t="s">
        <v>173</v>
      </c>
      <c r="E415" s="165" t="s">
        <v>1</v>
      </c>
      <c r="F415" s="166" t="s">
        <v>524</v>
      </c>
      <c r="H415" s="167">
        <v>85.34</v>
      </c>
      <c r="I415" s="168"/>
      <c r="L415" s="163"/>
      <c r="M415" s="169"/>
      <c r="T415" s="170"/>
      <c r="AT415" s="165" t="s">
        <v>173</v>
      </c>
      <c r="AU415" s="165" t="s">
        <v>85</v>
      </c>
      <c r="AV415" s="12" t="s">
        <v>85</v>
      </c>
      <c r="AW415" s="12" t="s">
        <v>29</v>
      </c>
      <c r="AX415" s="12" t="s">
        <v>76</v>
      </c>
      <c r="AY415" s="165" t="s">
        <v>167</v>
      </c>
    </row>
    <row r="416" spans="2:65" s="12" customFormat="1" x14ac:dyDescent="0.2">
      <c r="B416" s="163"/>
      <c r="D416" s="164" t="s">
        <v>173</v>
      </c>
      <c r="E416" s="165" t="s">
        <v>1</v>
      </c>
      <c r="F416" s="166" t="s">
        <v>525</v>
      </c>
      <c r="H416" s="167">
        <v>29.58</v>
      </c>
      <c r="I416" s="168"/>
      <c r="L416" s="163"/>
      <c r="M416" s="169"/>
      <c r="T416" s="170"/>
      <c r="AT416" s="165" t="s">
        <v>173</v>
      </c>
      <c r="AU416" s="165" t="s">
        <v>85</v>
      </c>
      <c r="AV416" s="12" t="s">
        <v>85</v>
      </c>
      <c r="AW416" s="12" t="s">
        <v>29</v>
      </c>
      <c r="AX416" s="12" t="s">
        <v>76</v>
      </c>
      <c r="AY416" s="165" t="s">
        <v>167</v>
      </c>
    </row>
    <row r="417" spans="2:51" s="12" customFormat="1" x14ac:dyDescent="0.2">
      <c r="B417" s="163"/>
      <c r="D417" s="164" t="s">
        <v>173</v>
      </c>
      <c r="E417" s="165" t="s">
        <v>1</v>
      </c>
      <c r="F417" s="166" t="s">
        <v>526</v>
      </c>
      <c r="H417" s="167">
        <v>29.24</v>
      </c>
      <c r="I417" s="168"/>
      <c r="L417" s="163"/>
      <c r="M417" s="169"/>
      <c r="T417" s="170"/>
      <c r="AT417" s="165" t="s">
        <v>173</v>
      </c>
      <c r="AU417" s="165" t="s">
        <v>85</v>
      </c>
      <c r="AV417" s="12" t="s">
        <v>85</v>
      </c>
      <c r="AW417" s="12" t="s">
        <v>29</v>
      </c>
      <c r="AX417" s="12" t="s">
        <v>76</v>
      </c>
      <c r="AY417" s="165" t="s">
        <v>167</v>
      </c>
    </row>
    <row r="418" spans="2:51" s="12" customFormat="1" x14ac:dyDescent="0.2">
      <c r="B418" s="163"/>
      <c r="D418" s="164" t="s">
        <v>173</v>
      </c>
      <c r="E418" s="165" t="s">
        <v>1</v>
      </c>
      <c r="F418" s="166" t="s">
        <v>527</v>
      </c>
      <c r="H418" s="167">
        <v>30.94</v>
      </c>
      <c r="I418" s="168"/>
      <c r="L418" s="163"/>
      <c r="M418" s="169"/>
      <c r="T418" s="170"/>
      <c r="AT418" s="165" t="s">
        <v>173</v>
      </c>
      <c r="AU418" s="165" t="s">
        <v>85</v>
      </c>
      <c r="AV418" s="12" t="s">
        <v>85</v>
      </c>
      <c r="AW418" s="12" t="s">
        <v>29</v>
      </c>
      <c r="AX418" s="12" t="s">
        <v>76</v>
      </c>
      <c r="AY418" s="165" t="s">
        <v>167</v>
      </c>
    </row>
    <row r="419" spans="2:51" s="12" customFormat="1" x14ac:dyDescent="0.2">
      <c r="B419" s="163"/>
      <c r="D419" s="164" t="s">
        <v>173</v>
      </c>
      <c r="E419" s="165" t="s">
        <v>1</v>
      </c>
      <c r="F419" s="166" t="s">
        <v>528</v>
      </c>
      <c r="H419" s="167">
        <v>291.95999999999998</v>
      </c>
      <c r="I419" s="168"/>
      <c r="L419" s="163"/>
      <c r="M419" s="169"/>
      <c r="T419" s="170"/>
      <c r="AT419" s="165" t="s">
        <v>173</v>
      </c>
      <c r="AU419" s="165" t="s">
        <v>85</v>
      </c>
      <c r="AV419" s="12" t="s">
        <v>85</v>
      </c>
      <c r="AW419" s="12" t="s">
        <v>29</v>
      </c>
      <c r="AX419" s="12" t="s">
        <v>76</v>
      </c>
      <c r="AY419" s="165" t="s">
        <v>167</v>
      </c>
    </row>
    <row r="420" spans="2:51" s="12" customFormat="1" ht="22.5" x14ac:dyDescent="0.2">
      <c r="B420" s="163"/>
      <c r="D420" s="164" t="s">
        <v>173</v>
      </c>
      <c r="E420" s="165" t="s">
        <v>1</v>
      </c>
      <c r="F420" s="166" t="s">
        <v>529</v>
      </c>
      <c r="H420" s="167">
        <v>59.28</v>
      </c>
      <c r="I420" s="168"/>
      <c r="L420" s="163"/>
      <c r="M420" s="169"/>
      <c r="T420" s="170"/>
      <c r="AT420" s="165" t="s">
        <v>173</v>
      </c>
      <c r="AU420" s="165" t="s">
        <v>85</v>
      </c>
      <c r="AV420" s="12" t="s">
        <v>85</v>
      </c>
      <c r="AW420" s="12" t="s">
        <v>29</v>
      </c>
      <c r="AX420" s="12" t="s">
        <v>76</v>
      </c>
      <c r="AY420" s="165" t="s">
        <v>167</v>
      </c>
    </row>
    <row r="421" spans="2:51" s="12" customFormat="1" x14ac:dyDescent="0.2">
      <c r="B421" s="163"/>
      <c r="D421" s="164" t="s">
        <v>173</v>
      </c>
      <c r="E421" s="165" t="s">
        <v>1</v>
      </c>
      <c r="F421" s="166" t="s">
        <v>530</v>
      </c>
      <c r="H421" s="167">
        <v>46.018000000000001</v>
      </c>
      <c r="I421" s="168"/>
      <c r="L421" s="163"/>
      <c r="M421" s="169"/>
      <c r="T421" s="170"/>
      <c r="AT421" s="165" t="s">
        <v>173</v>
      </c>
      <c r="AU421" s="165" t="s">
        <v>85</v>
      </c>
      <c r="AV421" s="12" t="s">
        <v>85</v>
      </c>
      <c r="AW421" s="12" t="s">
        <v>29</v>
      </c>
      <c r="AX421" s="12" t="s">
        <v>76</v>
      </c>
      <c r="AY421" s="165" t="s">
        <v>167</v>
      </c>
    </row>
    <row r="422" spans="2:51" s="12" customFormat="1" x14ac:dyDescent="0.2">
      <c r="B422" s="163"/>
      <c r="D422" s="164" t="s">
        <v>173</v>
      </c>
      <c r="E422" s="165" t="s">
        <v>1</v>
      </c>
      <c r="F422" s="166" t="s">
        <v>531</v>
      </c>
      <c r="H422" s="167">
        <v>33.825000000000003</v>
      </c>
      <c r="I422" s="168"/>
      <c r="L422" s="163"/>
      <c r="M422" s="169"/>
      <c r="T422" s="170"/>
      <c r="AT422" s="165" t="s">
        <v>173</v>
      </c>
      <c r="AU422" s="165" t="s">
        <v>85</v>
      </c>
      <c r="AV422" s="12" t="s">
        <v>85</v>
      </c>
      <c r="AW422" s="12" t="s">
        <v>29</v>
      </c>
      <c r="AX422" s="12" t="s">
        <v>76</v>
      </c>
      <c r="AY422" s="165" t="s">
        <v>167</v>
      </c>
    </row>
    <row r="423" spans="2:51" s="12" customFormat="1" x14ac:dyDescent="0.2">
      <c r="B423" s="163"/>
      <c r="D423" s="164" t="s">
        <v>173</v>
      </c>
      <c r="E423" s="165" t="s">
        <v>1</v>
      </c>
      <c r="F423" s="166" t="s">
        <v>532</v>
      </c>
      <c r="H423" s="167">
        <v>14.22</v>
      </c>
      <c r="I423" s="168"/>
      <c r="L423" s="163"/>
      <c r="M423" s="169"/>
      <c r="T423" s="170"/>
      <c r="AT423" s="165" t="s">
        <v>173</v>
      </c>
      <c r="AU423" s="165" t="s">
        <v>85</v>
      </c>
      <c r="AV423" s="12" t="s">
        <v>85</v>
      </c>
      <c r="AW423" s="12" t="s">
        <v>29</v>
      </c>
      <c r="AX423" s="12" t="s">
        <v>76</v>
      </c>
      <c r="AY423" s="165" t="s">
        <v>167</v>
      </c>
    </row>
    <row r="424" spans="2:51" s="12" customFormat="1" x14ac:dyDescent="0.2">
      <c r="B424" s="163"/>
      <c r="D424" s="164" t="s">
        <v>173</v>
      </c>
      <c r="E424" s="165" t="s">
        <v>1</v>
      </c>
      <c r="F424" s="166" t="s">
        <v>533</v>
      </c>
      <c r="H424" s="167">
        <v>33.225000000000001</v>
      </c>
      <c r="I424" s="168"/>
      <c r="L424" s="163"/>
      <c r="M424" s="169"/>
      <c r="T424" s="170"/>
      <c r="AT424" s="165" t="s">
        <v>173</v>
      </c>
      <c r="AU424" s="165" t="s">
        <v>85</v>
      </c>
      <c r="AV424" s="12" t="s">
        <v>85</v>
      </c>
      <c r="AW424" s="12" t="s">
        <v>29</v>
      </c>
      <c r="AX424" s="12" t="s">
        <v>76</v>
      </c>
      <c r="AY424" s="165" t="s">
        <v>167</v>
      </c>
    </row>
    <row r="425" spans="2:51" s="12" customFormat="1" x14ac:dyDescent="0.2">
      <c r="B425" s="163"/>
      <c r="D425" s="164" t="s">
        <v>173</v>
      </c>
      <c r="E425" s="165" t="s">
        <v>1</v>
      </c>
      <c r="F425" s="166" t="s">
        <v>534</v>
      </c>
      <c r="H425" s="167">
        <v>93.472999999999999</v>
      </c>
      <c r="I425" s="168"/>
      <c r="L425" s="163"/>
      <c r="M425" s="169"/>
      <c r="T425" s="170"/>
      <c r="AT425" s="165" t="s">
        <v>173</v>
      </c>
      <c r="AU425" s="165" t="s">
        <v>85</v>
      </c>
      <c r="AV425" s="12" t="s">
        <v>85</v>
      </c>
      <c r="AW425" s="12" t="s">
        <v>29</v>
      </c>
      <c r="AX425" s="12" t="s">
        <v>76</v>
      </c>
      <c r="AY425" s="165" t="s">
        <v>167</v>
      </c>
    </row>
    <row r="426" spans="2:51" s="12" customFormat="1" x14ac:dyDescent="0.2">
      <c r="B426" s="163"/>
      <c r="D426" s="164" t="s">
        <v>173</v>
      </c>
      <c r="E426" s="165" t="s">
        <v>1</v>
      </c>
      <c r="F426" s="166" t="s">
        <v>535</v>
      </c>
      <c r="H426" s="167">
        <v>106.935</v>
      </c>
      <c r="I426" s="168"/>
      <c r="L426" s="163"/>
      <c r="M426" s="169"/>
      <c r="T426" s="170"/>
      <c r="AT426" s="165" t="s">
        <v>173</v>
      </c>
      <c r="AU426" s="165" t="s">
        <v>85</v>
      </c>
      <c r="AV426" s="12" t="s">
        <v>85</v>
      </c>
      <c r="AW426" s="12" t="s">
        <v>29</v>
      </c>
      <c r="AX426" s="12" t="s">
        <v>76</v>
      </c>
      <c r="AY426" s="165" t="s">
        <v>167</v>
      </c>
    </row>
    <row r="427" spans="2:51" s="12" customFormat="1" x14ac:dyDescent="0.2">
      <c r="B427" s="163"/>
      <c r="D427" s="164" t="s">
        <v>173</v>
      </c>
      <c r="E427" s="165" t="s">
        <v>1</v>
      </c>
      <c r="F427" s="166" t="s">
        <v>536</v>
      </c>
      <c r="H427" s="167">
        <v>113.958</v>
      </c>
      <c r="I427" s="168"/>
      <c r="L427" s="163"/>
      <c r="M427" s="169"/>
      <c r="T427" s="170"/>
      <c r="AT427" s="165" t="s">
        <v>173</v>
      </c>
      <c r="AU427" s="165" t="s">
        <v>85</v>
      </c>
      <c r="AV427" s="12" t="s">
        <v>85</v>
      </c>
      <c r="AW427" s="12" t="s">
        <v>29</v>
      </c>
      <c r="AX427" s="12" t="s">
        <v>76</v>
      </c>
      <c r="AY427" s="165" t="s">
        <v>167</v>
      </c>
    </row>
    <row r="428" spans="2:51" s="12" customFormat="1" x14ac:dyDescent="0.2">
      <c r="B428" s="163"/>
      <c r="D428" s="164" t="s">
        <v>173</v>
      </c>
      <c r="E428" s="165" t="s">
        <v>1</v>
      </c>
      <c r="F428" s="166" t="s">
        <v>537</v>
      </c>
      <c r="H428" s="167">
        <v>158.07</v>
      </c>
      <c r="I428" s="168"/>
      <c r="L428" s="163"/>
      <c r="M428" s="169"/>
      <c r="T428" s="170"/>
      <c r="AT428" s="165" t="s">
        <v>173</v>
      </c>
      <c r="AU428" s="165" t="s">
        <v>85</v>
      </c>
      <c r="AV428" s="12" t="s">
        <v>85</v>
      </c>
      <c r="AW428" s="12" t="s">
        <v>29</v>
      </c>
      <c r="AX428" s="12" t="s">
        <v>76</v>
      </c>
      <c r="AY428" s="165" t="s">
        <v>167</v>
      </c>
    </row>
    <row r="429" spans="2:51" s="12" customFormat="1" x14ac:dyDescent="0.2">
      <c r="B429" s="163"/>
      <c r="D429" s="164" t="s">
        <v>173</v>
      </c>
      <c r="E429" s="165" t="s">
        <v>1</v>
      </c>
      <c r="F429" s="166" t="s">
        <v>538</v>
      </c>
      <c r="H429" s="167">
        <v>102.3</v>
      </c>
      <c r="I429" s="168"/>
      <c r="L429" s="163"/>
      <c r="M429" s="169"/>
      <c r="T429" s="170"/>
      <c r="AT429" s="165" t="s">
        <v>173</v>
      </c>
      <c r="AU429" s="165" t="s">
        <v>85</v>
      </c>
      <c r="AV429" s="12" t="s">
        <v>85</v>
      </c>
      <c r="AW429" s="12" t="s">
        <v>29</v>
      </c>
      <c r="AX429" s="12" t="s">
        <v>76</v>
      </c>
      <c r="AY429" s="165" t="s">
        <v>167</v>
      </c>
    </row>
    <row r="430" spans="2:51" s="15" customFormat="1" x14ac:dyDescent="0.2">
      <c r="B430" s="184"/>
      <c r="D430" s="164" t="s">
        <v>173</v>
      </c>
      <c r="E430" s="185" t="s">
        <v>1</v>
      </c>
      <c r="F430" s="186" t="s">
        <v>539</v>
      </c>
      <c r="H430" s="187">
        <v>1750.944</v>
      </c>
      <c r="I430" s="188"/>
      <c r="L430" s="184"/>
      <c r="M430" s="189"/>
      <c r="T430" s="190"/>
      <c r="AT430" s="185" t="s">
        <v>173</v>
      </c>
      <c r="AU430" s="185" t="s">
        <v>85</v>
      </c>
      <c r="AV430" s="15" t="s">
        <v>88</v>
      </c>
      <c r="AW430" s="15" t="s">
        <v>29</v>
      </c>
      <c r="AX430" s="15" t="s">
        <v>76</v>
      </c>
      <c r="AY430" s="185" t="s">
        <v>167</v>
      </c>
    </row>
    <row r="431" spans="2:51" s="12" customFormat="1" x14ac:dyDescent="0.2">
      <c r="B431" s="163"/>
      <c r="D431" s="164" t="s">
        <v>173</v>
      </c>
      <c r="E431" s="165" t="s">
        <v>1</v>
      </c>
      <c r="F431" s="166" t="s">
        <v>510</v>
      </c>
      <c r="H431" s="167">
        <v>32.04</v>
      </c>
      <c r="I431" s="168"/>
      <c r="L431" s="163"/>
      <c r="M431" s="169"/>
      <c r="T431" s="170"/>
      <c r="AT431" s="165" t="s">
        <v>173</v>
      </c>
      <c r="AU431" s="165" t="s">
        <v>85</v>
      </c>
      <c r="AV431" s="12" t="s">
        <v>85</v>
      </c>
      <c r="AW431" s="12" t="s">
        <v>29</v>
      </c>
      <c r="AX431" s="12" t="s">
        <v>76</v>
      </c>
      <c r="AY431" s="165" t="s">
        <v>167</v>
      </c>
    </row>
    <row r="432" spans="2:51" s="12" customFormat="1" x14ac:dyDescent="0.2">
      <c r="B432" s="163"/>
      <c r="D432" s="164" t="s">
        <v>173</v>
      </c>
      <c r="E432" s="165" t="s">
        <v>1</v>
      </c>
      <c r="F432" s="166" t="s">
        <v>511</v>
      </c>
      <c r="H432" s="167">
        <v>19.425000000000001</v>
      </c>
      <c r="I432" s="168"/>
      <c r="L432" s="163"/>
      <c r="M432" s="169"/>
      <c r="T432" s="170"/>
      <c r="AT432" s="165" t="s">
        <v>173</v>
      </c>
      <c r="AU432" s="165" t="s">
        <v>85</v>
      </c>
      <c r="AV432" s="12" t="s">
        <v>85</v>
      </c>
      <c r="AW432" s="12" t="s">
        <v>29</v>
      </c>
      <c r="AX432" s="12" t="s">
        <v>76</v>
      </c>
      <c r="AY432" s="165" t="s">
        <v>167</v>
      </c>
    </row>
    <row r="433" spans="2:65" s="12" customFormat="1" x14ac:dyDescent="0.2">
      <c r="B433" s="163"/>
      <c r="D433" s="164" t="s">
        <v>173</v>
      </c>
      <c r="E433" s="165" t="s">
        <v>1</v>
      </c>
      <c r="F433" s="166" t="s">
        <v>512</v>
      </c>
      <c r="H433" s="167">
        <v>110.066</v>
      </c>
      <c r="I433" s="168"/>
      <c r="L433" s="163"/>
      <c r="M433" s="169"/>
      <c r="T433" s="170"/>
      <c r="AT433" s="165" t="s">
        <v>173</v>
      </c>
      <c r="AU433" s="165" t="s">
        <v>85</v>
      </c>
      <c r="AV433" s="12" t="s">
        <v>85</v>
      </c>
      <c r="AW433" s="12" t="s">
        <v>29</v>
      </c>
      <c r="AX433" s="12" t="s">
        <v>76</v>
      </c>
      <c r="AY433" s="165" t="s">
        <v>167</v>
      </c>
    </row>
    <row r="434" spans="2:65" s="12" customFormat="1" x14ac:dyDescent="0.2">
      <c r="B434" s="163"/>
      <c r="D434" s="164" t="s">
        <v>173</v>
      </c>
      <c r="E434" s="165" t="s">
        <v>1</v>
      </c>
      <c r="F434" s="166" t="s">
        <v>513</v>
      </c>
      <c r="H434" s="167">
        <v>807.66200000000003</v>
      </c>
      <c r="I434" s="168"/>
      <c r="L434" s="163"/>
      <c r="M434" s="169"/>
      <c r="T434" s="170"/>
      <c r="AT434" s="165" t="s">
        <v>173</v>
      </c>
      <c r="AU434" s="165" t="s">
        <v>85</v>
      </c>
      <c r="AV434" s="12" t="s">
        <v>85</v>
      </c>
      <c r="AW434" s="12" t="s">
        <v>29</v>
      </c>
      <c r="AX434" s="12" t="s">
        <v>76</v>
      </c>
      <c r="AY434" s="165" t="s">
        <v>167</v>
      </c>
    </row>
    <row r="435" spans="2:65" s="12" customFormat="1" x14ac:dyDescent="0.2">
      <c r="B435" s="163"/>
      <c r="D435" s="164" t="s">
        <v>173</v>
      </c>
      <c r="E435" s="165" t="s">
        <v>1</v>
      </c>
      <c r="F435" s="166" t="s">
        <v>514</v>
      </c>
      <c r="H435" s="167">
        <v>96.585999999999999</v>
      </c>
      <c r="I435" s="168"/>
      <c r="L435" s="163"/>
      <c r="M435" s="169"/>
      <c r="T435" s="170"/>
      <c r="AT435" s="165" t="s">
        <v>173</v>
      </c>
      <c r="AU435" s="165" t="s">
        <v>85</v>
      </c>
      <c r="AV435" s="12" t="s">
        <v>85</v>
      </c>
      <c r="AW435" s="12" t="s">
        <v>29</v>
      </c>
      <c r="AX435" s="12" t="s">
        <v>76</v>
      </c>
      <c r="AY435" s="165" t="s">
        <v>167</v>
      </c>
    </row>
    <row r="436" spans="2:65" s="15" customFormat="1" x14ac:dyDescent="0.2">
      <c r="B436" s="184"/>
      <c r="D436" s="164" t="s">
        <v>173</v>
      </c>
      <c r="E436" s="185" t="s">
        <v>1</v>
      </c>
      <c r="F436" s="186" t="s">
        <v>540</v>
      </c>
      <c r="H436" s="187">
        <v>1065.779</v>
      </c>
      <c r="I436" s="188"/>
      <c r="L436" s="184"/>
      <c r="M436" s="189"/>
      <c r="T436" s="190"/>
      <c r="AT436" s="185" t="s">
        <v>173</v>
      </c>
      <c r="AU436" s="185" t="s">
        <v>85</v>
      </c>
      <c r="AV436" s="15" t="s">
        <v>88</v>
      </c>
      <c r="AW436" s="15" t="s">
        <v>29</v>
      </c>
      <c r="AX436" s="15" t="s">
        <v>76</v>
      </c>
      <c r="AY436" s="185" t="s">
        <v>167</v>
      </c>
    </row>
    <row r="437" spans="2:65" s="13" customFormat="1" x14ac:dyDescent="0.2">
      <c r="B437" s="171"/>
      <c r="D437" s="164" t="s">
        <v>173</v>
      </c>
      <c r="E437" s="172" t="s">
        <v>1</v>
      </c>
      <c r="F437" s="173" t="s">
        <v>177</v>
      </c>
      <c r="H437" s="174">
        <v>2816.7229999999995</v>
      </c>
      <c r="I437" s="175"/>
      <c r="L437" s="171"/>
      <c r="M437" s="176"/>
      <c r="T437" s="177"/>
      <c r="AT437" s="172" t="s">
        <v>173</v>
      </c>
      <c r="AU437" s="172" t="s">
        <v>85</v>
      </c>
      <c r="AV437" s="13" t="s">
        <v>91</v>
      </c>
      <c r="AW437" s="13" t="s">
        <v>29</v>
      </c>
      <c r="AX437" s="13" t="s">
        <v>81</v>
      </c>
      <c r="AY437" s="172" t="s">
        <v>167</v>
      </c>
    </row>
    <row r="438" spans="2:65" s="1" customFormat="1" ht="24.2" customHeight="1" x14ac:dyDescent="0.2">
      <c r="B438" s="149"/>
      <c r="C438" s="150" t="s">
        <v>541</v>
      </c>
      <c r="D438" s="150" t="s">
        <v>169</v>
      </c>
      <c r="E438" s="151" t="s">
        <v>542</v>
      </c>
      <c r="F438" s="152" t="s">
        <v>543</v>
      </c>
      <c r="G438" s="153" t="s">
        <v>299</v>
      </c>
      <c r="H438" s="154">
        <v>650.14300000000003</v>
      </c>
      <c r="I438" s="155"/>
      <c r="J438" s="154">
        <f>ROUND(I438*H438,3)</f>
        <v>0</v>
      </c>
      <c r="K438" s="156"/>
      <c r="L438" s="33"/>
      <c r="M438" s="157" t="s">
        <v>1</v>
      </c>
      <c r="N438" s="158" t="s">
        <v>42</v>
      </c>
      <c r="P438" s="159">
        <f>O438*H438</f>
        <v>0</v>
      </c>
      <c r="Q438" s="159">
        <v>0</v>
      </c>
      <c r="R438" s="159">
        <f>Q438*H438</f>
        <v>0</v>
      </c>
      <c r="S438" s="159">
        <v>0</v>
      </c>
      <c r="T438" s="160">
        <f>S438*H438</f>
        <v>0</v>
      </c>
      <c r="AR438" s="161" t="s">
        <v>91</v>
      </c>
      <c r="AT438" s="161" t="s">
        <v>169</v>
      </c>
      <c r="AU438" s="161" t="s">
        <v>85</v>
      </c>
      <c r="AY438" s="17" t="s">
        <v>167</v>
      </c>
      <c r="BE438" s="96">
        <f>IF(N438="základná",J438,0)</f>
        <v>0</v>
      </c>
      <c r="BF438" s="96">
        <f>IF(N438="znížená",J438,0)</f>
        <v>0</v>
      </c>
      <c r="BG438" s="96">
        <f>IF(N438="zákl. prenesená",J438,0)</f>
        <v>0</v>
      </c>
      <c r="BH438" s="96">
        <f>IF(N438="zníž. prenesená",J438,0)</f>
        <v>0</v>
      </c>
      <c r="BI438" s="96">
        <f>IF(N438="nulová",J438,0)</f>
        <v>0</v>
      </c>
      <c r="BJ438" s="17" t="s">
        <v>85</v>
      </c>
      <c r="BK438" s="162">
        <f>ROUND(I438*H438,3)</f>
        <v>0</v>
      </c>
      <c r="BL438" s="17" t="s">
        <v>91</v>
      </c>
      <c r="BM438" s="161" t="s">
        <v>544</v>
      </c>
    </row>
    <row r="439" spans="2:65" s="12" customFormat="1" x14ac:dyDescent="0.2">
      <c r="B439" s="163"/>
      <c r="D439" s="164" t="s">
        <v>173</v>
      </c>
      <c r="E439" s="165" t="s">
        <v>1</v>
      </c>
      <c r="F439" s="166" t="s">
        <v>510</v>
      </c>
      <c r="H439" s="167">
        <v>32.04</v>
      </c>
      <c r="I439" s="168"/>
      <c r="L439" s="163"/>
      <c r="M439" s="169"/>
      <c r="T439" s="170"/>
      <c r="AT439" s="165" t="s">
        <v>173</v>
      </c>
      <c r="AU439" s="165" t="s">
        <v>85</v>
      </c>
      <c r="AV439" s="12" t="s">
        <v>85</v>
      </c>
      <c r="AW439" s="12" t="s">
        <v>29</v>
      </c>
      <c r="AX439" s="12" t="s">
        <v>76</v>
      </c>
      <c r="AY439" s="165" t="s">
        <v>167</v>
      </c>
    </row>
    <row r="440" spans="2:65" s="12" customFormat="1" x14ac:dyDescent="0.2">
      <c r="B440" s="163"/>
      <c r="D440" s="164" t="s">
        <v>173</v>
      </c>
      <c r="E440" s="165" t="s">
        <v>1</v>
      </c>
      <c r="F440" s="166" t="s">
        <v>511</v>
      </c>
      <c r="H440" s="167">
        <v>19.425000000000001</v>
      </c>
      <c r="I440" s="168"/>
      <c r="L440" s="163"/>
      <c r="M440" s="169"/>
      <c r="T440" s="170"/>
      <c r="AT440" s="165" t="s">
        <v>173</v>
      </c>
      <c r="AU440" s="165" t="s">
        <v>85</v>
      </c>
      <c r="AV440" s="12" t="s">
        <v>85</v>
      </c>
      <c r="AW440" s="12" t="s">
        <v>29</v>
      </c>
      <c r="AX440" s="12" t="s">
        <v>76</v>
      </c>
      <c r="AY440" s="165" t="s">
        <v>167</v>
      </c>
    </row>
    <row r="441" spans="2:65" s="12" customFormat="1" x14ac:dyDescent="0.2">
      <c r="B441" s="163"/>
      <c r="D441" s="164" t="s">
        <v>173</v>
      </c>
      <c r="E441" s="165" t="s">
        <v>1</v>
      </c>
      <c r="F441" s="166" t="s">
        <v>514</v>
      </c>
      <c r="H441" s="167">
        <v>96.585999999999999</v>
      </c>
      <c r="I441" s="168"/>
      <c r="L441" s="163"/>
      <c r="M441" s="169"/>
      <c r="T441" s="170"/>
      <c r="AT441" s="165" t="s">
        <v>173</v>
      </c>
      <c r="AU441" s="165" t="s">
        <v>85</v>
      </c>
      <c r="AV441" s="12" t="s">
        <v>85</v>
      </c>
      <c r="AW441" s="12" t="s">
        <v>29</v>
      </c>
      <c r="AX441" s="12" t="s">
        <v>76</v>
      </c>
      <c r="AY441" s="165" t="s">
        <v>167</v>
      </c>
    </row>
    <row r="442" spans="2:65" s="12" customFormat="1" ht="22.5" x14ac:dyDescent="0.2">
      <c r="B442" s="163"/>
      <c r="D442" s="164" t="s">
        <v>173</v>
      </c>
      <c r="E442" s="165" t="s">
        <v>1</v>
      </c>
      <c r="F442" s="166" t="s">
        <v>545</v>
      </c>
      <c r="H442" s="167">
        <v>311.70999999999998</v>
      </c>
      <c r="I442" s="168"/>
      <c r="L442" s="163"/>
      <c r="M442" s="169"/>
      <c r="T442" s="170"/>
      <c r="AT442" s="165" t="s">
        <v>173</v>
      </c>
      <c r="AU442" s="165" t="s">
        <v>85</v>
      </c>
      <c r="AV442" s="12" t="s">
        <v>85</v>
      </c>
      <c r="AW442" s="12" t="s">
        <v>29</v>
      </c>
      <c r="AX442" s="12" t="s">
        <v>76</v>
      </c>
      <c r="AY442" s="165" t="s">
        <v>167</v>
      </c>
    </row>
    <row r="443" spans="2:65" s="12" customFormat="1" x14ac:dyDescent="0.2">
      <c r="B443" s="163"/>
      <c r="D443" s="164" t="s">
        <v>173</v>
      </c>
      <c r="E443" s="165" t="s">
        <v>1</v>
      </c>
      <c r="F443" s="166" t="s">
        <v>546</v>
      </c>
      <c r="H443" s="167">
        <v>42.35</v>
      </c>
      <c r="I443" s="168"/>
      <c r="L443" s="163"/>
      <c r="M443" s="169"/>
      <c r="T443" s="170"/>
      <c r="AT443" s="165" t="s">
        <v>173</v>
      </c>
      <c r="AU443" s="165" t="s">
        <v>85</v>
      </c>
      <c r="AV443" s="12" t="s">
        <v>85</v>
      </c>
      <c r="AW443" s="12" t="s">
        <v>29</v>
      </c>
      <c r="AX443" s="12" t="s">
        <v>76</v>
      </c>
      <c r="AY443" s="165" t="s">
        <v>167</v>
      </c>
    </row>
    <row r="444" spans="2:65" s="12" customFormat="1" x14ac:dyDescent="0.2">
      <c r="B444" s="163"/>
      <c r="D444" s="164" t="s">
        <v>173</v>
      </c>
      <c r="E444" s="165" t="s">
        <v>1</v>
      </c>
      <c r="F444" s="166" t="s">
        <v>547</v>
      </c>
      <c r="H444" s="167">
        <v>17.952000000000002</v>
      </c>
      <c r="I444" s="168"/>
      <c r="L444" s="163"/>
      <c r="M444" s="169"/>
      <c r="T444" s="170"/>
      <c r="AT444" s="165" t="s">
        <v>173</v>
      </c>
      <c r="AU444" s="165" t="s">
        <v>85</v>
      </c>
      <c r="AV444" s="12" t="s">
        <v>85</v>
      </c>
      <c r="AW444" s="12" t="s">
        <v>29</v>
      </c>
      <c r="AX444" s="12" t="s">
        <v>76</v>
      </c>
      <c r="AY444" s="165" t="s">
        <v>167</v>
      </c>
    </row>
    <row r="445" spans="2:65" s="12" customFormat="1" x14ac:dyDescent="0.2">
      <c r="B445" s="163"/>
      <c r="D445" s="164" t="s">
        <v>173</v>
      </c>
      <c r="E445" s="165" t="s">
        <v>1</v>
      </c>
      <c r="F445" s="166" t="s">
        <v>548</v>
      </c>
      <c r="H445" s="167">
        <v>38.03</v>
      </c>
      <c r="I445" s="168"/>
      <c r="L445" s="163"/>
      <c r="M445" s="169"/>
      <c r="T445" s="170"/>
      <c r="AT445" s="165" t="s">
        <v>173</v>
      </c>
      <c r="AU445" s="165" t="s">
        <v>85</v>
      </c>
      <c r="AV445" s="12" t="s">
        <v>85</v>
      </c>
      <c r="AW445" s="12" t="s">
        <v>29</v>
      </c>
      <c r="AX445" s="12" t="s">
        <v>76</v>
      </c>
      <c r="AY445" s="165" t="s">
        <v>167</v>
      </c>
    </row>
    <row r="446" spans="2:65" s="12" customFormat="1" ht="22.5" x14ac:dyDescent="0.2">
      <c r="B446" s="163"/>
      <c r="D446" s="164" t="s">
        <v>173</v>
      </c>
      <c r="E446" s="165" t="s">
        <v>1</v>
      </c>
      <c r="F446" s="166" t="s">
        <v>549</v>
      </c>
      <c r="H446" s="167">
        <v>92.05</v>
      </c>
      <c r="I446" s="168"/>
      <c r="L446" s="163"/>
      <c r="M446" s="169"/>
      <c r="T446" s="170"/>
      <c r="AT446" s="165" t="s">
        <v>173</v>
      </c>
      <c r="AU446" s="165" t="s">
        <v>85</v>
      </c>
      <c r="AV446" s="12" t="s">
        <v>85</v>
      </c>
      <c r="AW446" s="12" t="s">
        <v>29</v>
      </c>
      <c r="AX446" s="12" t="s">
        <v>76</v>
      </c>
      <c r="AY446" s="165" t="s">
        <v>167</v>
      </c>
    </row>
    <row r="447" spans="2:65" s="13" customFormat="1" x14ac:dyDescent="0.2">
      <c r="B447" s="171"/>
      <c r="D447" s="164" t="s">
        <v>173</v>
      </c>
      <c r="E447" s="172" t="s">
        <v>1</v>
      </c>
      <c r="F447" s="173" t="s">
        <v>177</v>
      </c>
      <c r="H447" s="174">
        <v>650.14299999999992</v>
      </c>
      <c r="I447" s="175"/>
      <c r="L447" s="171"/>
      <c r="M447" s="176"/>
      <c r="T447" s="177"/>
      <c r="AT447" s="172" t="s">
        <v>173</v>
      </c>
      <c r="AU447" s="172" t="s">
        <v>85</v>
      </c>
      <c r="AV447" s="13" t="s">
        <v>91</v>
      </c>
      <c r="AW447" s="13" t="s">
        <v>29</v>
      </c>
      <c r="AX447" s="13" t="s">
        <v>81</v>
      </c>
      <c r="AY447" s="172" t="s">
        <v>167</v>
      </c>
    </row>
    <row r="448" spans="2:65" s="1" customFormat="1" ht="21.75" customHeight="1" x14ac:dyDescent="0.2">
      <c r="B448" s="149"/>
      <c r="C448" s="150" t="s">
        <v>362</v>
      </c>
      <c r="D448" s="150" t="s">
        <v>169</v>
      </c>
      <c r="E448" s="151" t="s">
        <v>550</v>
      </c>
      <c r="F448" s="152" t="s">
        <v>551</v>
      </c>
      <c r="G448" s="153" t="s">
        <v>299</v>
      </c>
      <c r="H448" s="154">
        <v>144.952</v>
      </c>
      <c r="I448" s="155"/>
      <c r="J448" s="154">
        <f>ROUND(I448*H448,3)</f>
        <v>0</v>
      </c>
      <c r="K448" s="156"/>
      <c r="L448" s="33"/>
      <c r="M448" s="157" t="s">
        <v>1</v>
      </c>
      <c r="N448" s="158" t="s">
        <v>42</v>
      </c>
      <c r="P448" s="159">
        <f>O448*H448</f>
        <v>0</v>
      </c>
      <c r="Q448" s="159">
        <v>0</v>
      </c>
      <c r="R448" s="159">
        <f>Q448*H448</f>
        <v>0</v>
      </c>
      <c r="S448" s="159">
        <v>0</v>
      </c>
      <c r="T448" s="160">
        <f>S448*H448</f>
        <v>0</v>
      </c>
      <c r="AR448" s="161" t="s">
        <v>91</v>
      </c>
      <c r="AT448" s="161" t="s">
        <v>169</v>
      </c>
      <c r="AU448" s="161" t="s">
        <v>85</v>
      </c>
      <c r="AY448" s="17" t="s">
        <v>167</v>
      </c>
      <c r="BE448" s="96">
        <f>IF(N448="základná",J448,0)</f>
        <v>0</v>
      </c>
      <c r="BF448" s="96">
        <f>IF(N448="znížená",J448,0)</f>
        <v>0</v>
      </c>
      <c r="BG448" s="96">
        <f>IF(N448="zákl. prenesená",J448,0)</f>
        <v>0</v>
      </c>
      <c r="BH448" s="96">
        <f>IF(N448="zníž. prenesená",J448,0)</f>
        <v>0</v>
      </c>
      <c r="BI448" s="96">
        <f>IF(N448="nulová",J448,0)</f>
        <v>0</v>
      </c>
      <c r="BJ448" s="17" t="s">
        <v>85</v>
      </c>
      <c r="BK448" s="162">
        <f>ROUND(I448*H448,3)</f>
        <v>0</v>
      </c>
      <c r="BL448" s="17" t="s">
        <v>91</v>
      </c>
      <c r="BM448" s="161" t="s">
        <v>552</v>
      </c>
    </row>
    <row r="449" spans="2:65" s="12" customFormat="1" x14ac:dyDescent="0.2">
      <c r="B449" s="163"/>
      <c r="D449" s="164" t="s">
        <v>173</v>
      </c>
      <c r="E449" s="165" t="s">
        <v>1</v>
      </c>
      <c r="F449" s="166" t="s">
        <v>553</v>
      </c>
      <c r="H449" s="167">
        <v>14.872</v>
      </c>
      <c r="I449" s="168"/>
      <c r="L449" s="163"/>
      <c r="M449" s="169"/>
      <c r="T449" s="170"/>
      <c r="AT449" s="165" t="s">
        <v>173</v>
      </c>
      <c r="AU449" s="165" t="s">
        <v>85</v>
      </c>
      <c r="AV449" s="12" t="s">
        <v>85</v>
      </c>
      <c r="AW449" s="12" t="s">
        <v>29</v>
      </c>
      <c r="AX449" s="12" t="s">
        <v>76</v>
      </c>
      <c r="AY449" s="165" t="s">
        <v>167</v>
      </c>
    </row>
    <row r="450" spans="2:65" s="12" customFormat="1" x14ac:dyDescent="0.2">
      <c r="B450" s="163"/>
      <c r="D450" s="164" t="s">
        <v>173</v>
      </c>
      <c r="E450" s="165" t="s">
        <v>1</v>
      </c>
      <c r="F450" s="166" t="s">
        <v>548</v>
      </c>
      <c r="H450" s="167">
        <v>38.03</v>
      </c>
      <c r="I450" s="168"/>
      <c r="L450" s="163"/>
      <c r="M450" s="169"/>
      <c r="T450" s="170"/>
      <c r="AT450" s="165" t="s">
        <v>173</v>
      </c>
      <c r="AU450" s="165" t="s">
        <v>85</v>
      </c>
      <c r="AV450" s="12" t="s">
        <v>85</v>
      </c>
      <c r="AW450" s="12" t="s">
        <v>29</v>
      </c>
      <c r="AX450" s="12" t="s">
        <v>76</v>
      </c>
      <c r="AY450" s="165" t="s">
        <v>167</v>
      </c>
    </row>
    <row r="451" spans="2:65" s="12" customFormat="1" ht="22.5" x14ac:dyDescent="0.2">
      <c r="B451" s="163"/>
      <c r="D451" s="164" t="s">
        <v>173</v>
      </c>
      <c r="E451" s="165" t="s">
        <v>1</v>
      </c>
      <c r="F451" s="166" t="s">
        <v>549</v>
      </c>
      <c r="H451" s="167">
        <v>92.05</v>
      </c>
      <c r="I451" s="168"/>
      <c r="L451" s="163"/>
      <c r="M451" s="169"/>
      <c r="T451" s="170"/>
      <c r="AT451" s="165" t="s">
        <v>173</v>
      </c>
      <c r="AU451" s="165" t="s">
        <v>85</v>
      </c>
      <c r="AV451" s="12" t="s">
        <v>85</v>
      </c>
      <c r="AW451" s="12" t="s">
        <v>29</v>
      </c>
      <c r="AX451" s="12" t="s">
        <v>76</v>
      </c>
      <c r="AY451" s="165" t="s">
        <v>167</v>
      </c>
    </row>
    <row r="452" spans="2:65" s="13" customFormat="1" x14ac:dyDescent="0.2">
      <c r="B452" s="171"/>
      <c r="D452" s="164" t="s">
        <v>173</v>
      </c>
      <c r="E452" s="172" t="s">
        <v>1</v>
      </c>
      <c r="F452" s="173" t="s">
        <v>177</v>
      </c>
      <c r="H452" s="174">
        <v>144.952</v>
      </c>
      <c r="I452" s="175"/>
      <c r="L452" s="171"/>
      <c r="M452" s="176"/>
      <c r="T452" s="177"/>
      <c r="AT452" s="172" t="s">
        <v>173</v>
      </c>
      <c r="AU452" s="172" t="s">
        <v>85</v>
      </c>
      <c r="AV452" s="13" t="s">
        <v>91</v>
      </c>
      <c r="AW452" s="13" t="s">
        <v>29</v>
      </c>
      <c r="AX452" s="13" t="s">
        <v>81</v>
      </c>
      <c r="AY452" s="172" t="s">
        <v>167</v>
      </c>
    </row>
    <row r="453" spans="2:65" s="1" customFormat="1" ht="24.2" customHeight="1" x14ac:dyDescent="0.2">
      <c r="B453" s="149"/>
      <c r="C453" s="150" t="s">
        <v>554</v>
      </c>
      <c r="D453" s="150" t="s">
        <v>169</v>
      </c>
      <c r="E453" s="151" t="s">
        <v>555</v>
      </c>
      <c r="F453" s="152" t="s">
        <v>556</v>
      </c>
      <c r="G453" s="153" t="s">
        <v>299</v>
      </c>
      <c r="H453" s="154">
        <v>1012.288</v>
      </c>
      <c r="I453" s="155"/>
      <c r="J453" s="154">
        <f>ROUND(I453*H453,3)</f>
        <v>0</v>
      </c>
      <c r="K453" s="156"/>
      <c r="L453" s="33"/>
      <c r="M453" s="157" t="s">
        <v>1</v>
      </c>
      <c r="N453" s="158" t="s">
        <v>42</v>
      </c>
      <c r="P453" s="159">
        <f>O453*H453</f>
        <v>0</v>
      </c>
      <c r="Q453" s="159">
        <v>0</v>
      </c>
      <c r="R453" s="159">
        <f>Q453*H453</f>
        <v>0</v>
      </c>
      <c r="S453" s="159">
        <v>0</v>
      </c>
      <c r="T453" s="160">
        <f>S453*H453</f>
        <v>0</v>
      </c>
      <c r="AR453" s="161" t="s">
        <v>91</v>
      </c>
      <c r="AT453" s="161" t="s">
        <v>169</v>
      </c>
      <c r="AU453" s="161" t="s">
        <v>85</v>
      </c>
      <c r="AY453" s="17" t="s">
        <v>167</v>
      </c>
      <c r="BE453" s="96">
        <f>IF(N453="základná",J453,0)</f>
        <v>0</v>
      </c>
      <c r="BF453" s="96">
        <f>IF(N453="znížená",J453,0)</f>
        <v>0</v>
      </c>
      <c r="BG453" s="96">
        <f>IF(N453="zákl. prenesená",J453,0)</f>
        <v>0</v>
      </c>
      <c r="BH453" s="96">
        <f>IF(N453="zníž. prenesená",J453,0)</f>
        <v>0</v>
      </c>
      <c r="BI453" s="96">
        <f>IF(N453="nulová",J453,0)</f>
        <v>0</v>
      </c>
      <c r="BJ453" s="17" t="s">
        <v>85</v>
      </c>
      <c r="BK453" s="162">
        <f>ROUND(I453*H453,3)</f>
        <v>0</v>
      </c>
      <c r="BL453" s="17" t="s">
        <v>91</v>
      </c>
      <c r="BM453" s="161" t="s">
        <v>557</v>
      </c>
    </row>
    <row r="454" spans="2:65" s="12" customFormat="1" x14ac:dyDescent="0.2">
      <c r="B454" s="163"/>
      <c r="D454" s="164" t="s">
        <v>173</v>
      </c>
      <c r="E454" s="165" t="s">
        <v>1</v>
      </c>
      <c r="F454" s="166" t="s">
        <v>553</v>
      </c>
      <c r="H454" s="167">
        <v>14.872</v>
      </c>
      <c r="I454" s="168"/>
      <c r="L454" s="163"/>
      <c r="M454" s="169"/>
      <c r="T454" s="170"/>
      <c r="AT454" s="165" t="s">
        <v>173</v>
      </c>
      <c r="AU454" s="165" t="s">
        <v>85</v>
      </c>
      <c r="AV454" s="12" t="s">
        <v>85</v>
      </c>
      <c r="AW454" s="12" t="s">
        <v>29</v>
      </c>
      <c r="AX454" s="12" t="s">
        <v>76</v>
      </c>
      <c r="AY454" s="165" t="s">
        <v>167</v>
      </c>
    </row>
    <row r="455" spans="2:65" s="12" customFormat="1" x14ac:dyDescent="0.2">
      <c r="B455" s="163"/>
      <c r="D455" s="164" t="s">
        <v>173</v>
      </c>
      <c r="E455" s="165" t="s">
        <v>1</v>
      </c>
      <c r="F455" s="166" t="s">
        <v>548</v>
      </c>
      <c r="H455" s="167">
        <v>38.03</v>
      </c>
      <c r="I455" s="168"/>
      <c r="L455" s="163"/>
      <c r="M455" s="169"/>
      <c r="T455" s="170"/>
      <c r="AT455" s="165" t="s">
        <v>173</v>
      </c>
      <c r="AU455" s="165" t="s">
        <v>85</v>
      </c>
      <c r="AV455" s="12" t="s">
        <v>85</v>
      </c>
      <c r="AW455" s="12" t="s">
        <v>29</v>
      </c>
      <c r="AX455" s="12" t="s">
        <v>76</v>
      </c>
      <c r="AY455" s="165" t="s">
        <v>167</v>
      </c>
    </row>
    <row r="456" spans="2:65" s="12" customFormat="1" ht="22.5" x14ac:dyDescent="0.2">
      <c r="B456" s="163"/>
      <c r="D456" s="164" t="s">
        <v>173</v>
      </c>
      <c r="E456" s="165" t="s">
        <v>1</v>
      </c>
      <c r="F456" s="166" t="s">
        <v>549</v>
      </c>
      <c r="H456" s="167">
        <v>92.05</v>
      </c>
      <c r="I456" s="168"/>
      <c r="L456" s="163"/>
      <c r="M456" s="169"/>
      <c r="T456" s="170"/>
      <c r="AT456" s="165" t="s">
        <v>173</v>
      </c>
      <c r="AU456" s="165" t="s">
        <v>85</v>
      </c>
      <c r="AV456" s="12" t="s">
        <v>85</v>
      </c>
      <c r="AW456" s="12" t="s">
        <v>29</v>
      </c>
      <c r="AX456" s="12" t="s">
        <v>76</v>
      </c>
      <c r="AY456" s="165" t="s">
        <v>167</v>
      </c>
    </row>
    <row r="457" spans="2:65" s="12" customFormat="1" x14ac:dyDescent="0.2">
      <c r="B457" s="163"/>
      <c r="D457" s="164" t="s">
        <v>173</v>
      </c>
      <c r="E457" s="165" t="s">
        <v>1</v>
      </c>
      <c r="F457" s="166" t="s">
        <v>558</v>
      </c>
      <c r="H457" s="167">
        <v>849.00300000000004</v>
      </c>
      <c r="I457" s="168"/>
      <c r="L457" s="163"/>
      <c r="M457" s="169"/>
      <c r="T457" s="170"/>
      <c r="AT457" s="165" t="s">
        <v>173</v>
      </c>
      <c r="AU457" s="165" t="s">
        <v>85</v>
      </c>
      <c r="AV457" s="12" t="s">
        <v>85</v>
      </c>
      <c r="AW457" s="12" t="s">
        <v>29</v>
      </c>
      <c r="AX457" s="12" t="s">
        <v>76</v>
      </c>
      <c r="AY457" s="165" t="s">
        <v>167</v>
      </c>
    </row>
    <row r="458" spans="2:65" s="12" customFormat="1" x14ac:dyDescent="0.2">
      <c r="B458" s="163"/>
      <c r="D458" s="164" t="s">
        <v>173</v>
      </c>
      <c r="E458" s="165" t="s">
        <v>1</v>
      </c>
      <c r="F458" s="166" t="s">
        <v>559</v>
      </c>
      <c r="H458" s="167">
        <v>18.332999999999998</v>
      </c>
      <c r="I458" s="168"/>
      <c r="L458" s="163"/>
      <c r="M458" s="169"/>
      <c r="T458" s="170"/>
      <c r="AT458" s="165" t="s">
        <v>173</v>
      </c>
      <c r="AU458" s="165" t="s">
        <v>85</v>
      </c>
      <c r="AV458" s="12" t="s">
        <v>85</v>
      </c>
      <c r="AW458" s="12" t="s">
        <v>29</v>
      </c>
      <c r="AX458" s="12" t="s">
        <v>76</v>
      </c>
      <c r="AY458" s="165" t="s">
        <v>167</v>
      </c>
    </row>
    <row r="459" spans="2:65" s="13" customFormat="1" x14ac:dyDescent="0.2">
      <c r="B459" s="171"/>
      <c r="D459" s="164" t="s">
        <v>173</v>
      </c>
      <c r="E459" s="172" t="s">
        <v>1</v>
      </c>
      <c r="F459" s="173" t="s">
        <v>177</v>
      </c>
      <c r="H459" s="174">
        <v>1012.288</v>
      </c>
      <c r="I459" s="175"/>
      <c r="L459" s="171"/>
      <c r="M459" s="176"/>
      <c r="T459" s="177"/>
      <c r="AT459" s="172" t="s">
        <v>173</v>
      </c>
      <c r="AU459" s="172" t="s">
        <v>85</v>
      </c>
      <c r="AV459" s="13" t="s">
        <v>91</v>
      </c>
      <c r="AW459" s="13" t="s">
        <v>29</v>
      </c>
      <c r="AX459" s="13" t="s">
        <v>81</v>
      </c>
      <c r="AY459" s="172" t="s">
        <v>167</v>
      </c>
    </row>
    <row r="460" spans="2:65" s="1" customFormat="1" ht="16.5" customHeight="1" x14ac:dyDescent="0.2">
      <c r="B460" s="149"/>
      <c r="C460" s="150" t="s">
        <v>366</v>
      </c>
      <c r="D460" s="150" t="s">
        <v>169</v>
      </c>
      <c r="E460" s="151" t="s">
        <v>560</v>
      </c>
      <c r="F460" s="152" t="s">
        <v>561</v>
      </c>
      <c r="G460" s="153" t="s">
        <v>299</v>
      </c>
      <c r="H460" s="154">
        <v>94.856999999999999</v>
      </c>
      <c r="I460" s="155"/>
      <c r="J460" s="154">
        <f>ROUND(I460*H460,3)</f>
        <v>0</v>
      </c>
      <c r="K460" s="156"/>
      <c r="L460" s="33"/>
      <c r="M460" s="157" t="s">
        <v>1</v>
      </c>
      <c r="N460" s="158" t="s">
        <v>42</v>
      </c>
      <c r="P460" s="159">
        <f>O460*H460</f>
        <v>0</v>
      </c>
      <c r="Q460" s="159">
        <v>0</v>
      </c>
      <c r="R460" s="159">
        <f>Q460*H460</f>
        <v>0</v>
      </c>
      <c r="S460" s="159">
        <v>0</v>
      </c>
      <c r="T460" s="160">
        <f>S460*H460</f>
        <v>0</v>
      </c>
      <c r="AR460" s="161" t="s">
        <v>91</v>
      </c>
      <c r="AT460" s="161" t="s">
        <v>169</v>
      </c>
      <c r="AU460" s="161" t="s">
        <v>85</v>
      </c>
      <c r="AY460" s="17" t="s">
        <v>167</v>
      </c>
      <c r="BE460" s="96">
        <f>IF(N460="základná",J460,0)</f>
        <v>0</v>
      </c>
      <c r="BF460" s="96">
        <f>IF(N460="znížená",J460,0)</f>
        <v>0</v>
      </c>
      <c r="BG460" s="96">
        <f>IF(N460="zákl. prenesená",J460,0)</f>
        <v>0</v>
      </c>
      <c r="BH460" s="96">
        <f>IF(N460="zníž. prenesená",J460,0)</f>
        <v>0</v>
      </c>
      <c r="BI460" s="96">
        <f>IF(N460="nulová",J460,0)</f>
        <v>0</v>
      </c>
      <c r="BJ460" s="17" t="s">
        <v>85</v>
      </c>
      <c r="BK460" s="162">
        <f>ROUND(I460*H460,3)</f>
        <v>0</v>
      </c>
      <c r="BL460" s="17" t="s">
        <v>91</v>
      </c>
      <c r="BM460" s="161" t="s">
        <v>562</v>
      </c>
    </row>
    <row r="461" spans="2:65" s="12" customFormat="1" x14ac:dyDescent="0.2">
      <c r="B461" s="163"/>
      <c r="D461" s="164" t="s">
        <v>173</v>
      </c>
      <c r="E461" s="165" t="s">
        <v>1</v>
      </c>
      <c r="F461" s="166" t="s">
        <v>563</v>
      </c>
      <c r="H461" s="167">
        <v>76.905000000000001</v>
      </c>
      <c r="I461" s="168"/>
      <c r="L461" s="163"/>
      <c r="M461" s="169"/>
      <c r="T461" s="170"/>
      <c r="AT461" s="165" t="s">
        <v>173</v>
      </c>
      <c r="AU461" s="165" t="s">
        <v>85</v>
      </c>
      <c r="AV461" s="12" t="s">
        <v>85</v>
      </c>
      <c r="AW461" s="12" t="s">
        <v>29</v>
      </c>
      <c r="AX461" s="12" t="s">
        <v>76</v>
      </c>
      <c r="AY461" s="165" t="s">
        <v>167</v>
      </c>
    </row>
    <row r="462" spans="2:65" s="12" customFormat="1" x14ac:dyDescent="0.2">
      <c r="B462" s="163"/>
      <c r="D462" s="164" t="s">
        <v>173</v>
      </c>
      <c r="E462" s="165" t="s">
        <v>1</v>
      </c>
      <c r="F462" s="166" t="s">
        <v>547</v>
      </c>
      <c r="H462" s="167">
        <v>17.952000000000002</v>
      </c>
      <c r="I462" s="168"/>
      <c r="L462" s="163"/>
      <c r="M462" s="169"/>
      <c r="T462" s="170"/>
      <c r="AT462" s="165" t="s">
        <v>173</v>
      </c>
      <c r="AU462" s="165" t="s">
        <v>85</v>
      </c>
      <c r="AV462" s="12" t="s">
        <v>85</v>
      </c>
      <c r="AW462" s="12" t="s">
        <v>29</v>
      </c>
      <c r="AX462" s="12" t="s">
        <v>76</v>
      </c>
      <c r="AY462" s="165" t="s">
        <v>167</v>
      </c>
    </row>
    <row r="463" spans="2:65" s="13" customFormat="1" x14ac:dyDescent="0.2">
      <c r="B463" s="171"/>
      <c r="D463" s="164" t="s">
        <v>173</v>
      </c>
      <c r="E463" s="172" t="s">
        <v>1</v>
      </c>
      <c r="F463" s="173" t="s">
        <v>177</v>
      </c>
      <c r="H463" s="174">
        <v>94.856999999999999</v>
      </c>
      <c r="I463" s="175"/>
      <c r="L463" s="171"/>
      <c r="M463" s="176"/>
      <c r="T463" s="177"/>
      <c r="AT463" s="172" t="s">
        <v>173</v>
      </c>
      <c r="AU463" s="172" t="s">
        <v>85</v>
      </c>
      <c r="AV463" s="13" t="s">
        <v>91</v>
      </c>
      <c r="AW463" s="13" t="s">
        <v>29</v>
      </c>
      <c r="AX463" s="13" t="s">
        <v>81</v>
      </c>
      <c r="AY463" s="172" t="s">
        <v>167</v>
      </c>
    </row>
    <row r="464" spans="2:65" s="1" customFormat="1" ht="24.2" customHeight="1" x14ac:dyDescent="0.2">
      <c r="B464" s="149"/>
      <c r="C464" s="150" t="s">
        <v>564</v>
      </c>
      <c r="D464" s="150" t="s">
        <v>169</v>
      </c>
      <c r="E464" s="151" t="s">
        <v>565</v>
      </c>
      <c r="F464" s="152" t="s">
        <v>566</v>
      </c>
      <c r="G464" s="153" t="s">
        <v>299</v>
      </c>
      <c r="H464" s="154">
        <v>849.00300000000004</v>
      </c>
      <c r="I464" s="155"/>
      <c r="J464" s="154">
        <f>ROUND(I464*H464,3)</f>
        <v>0</v>
      </c>
      <c r="K464" s="156"/>
      <c r="L464" s="33"/>
      <c r="M464" s="157" t="s">
        <v>1</v>
      </c>
      <c r="N464" s="158" t="s">
        <v>42</v>
      </c>
      <c r="P464" s="159">
        <f>O464*H464</f>
        <v>0</v>
      </c>
      <c r="Q464" s="159">
        <v>0</v>
      </c>
      <c r="R464" s="159">
        <f>Q464*H464</f>
        <v>0</v>
      </c>
      <c r="S464" s="159">
        <v>0</v>
      </c>
      <c r="T464" s="160">
        <f>S464*H464</f>
        <v>0</v>
      </c>
      <c r="AR464" s="161" t="s">
        <v>91</v>
      </c>
      <c r="AT464" s="161" t="s">
        <v>169</v>
      </c>
      <c r="AU464" s="161" t="s">
        <v>85</v>
      </c>
      <c r="AY464" s="17" t="s">
        <v>167</v>
      </c>
      <c r="BE464" s="96">
        <f>IF(N464="základná",J464,0)</f>
        <v>0</v>
      </c>
      <c r="BF464" s="96">
        <f>IF(N464="znížená",J464,0)</f>
        <v>0</v>
      </c>
      <c r="BG464" s="96">
        <f>IF(N464="zákl. prenesená",J464,0)</f>
        <v>0</v>
      </c>
      <c r="BH464" s="96">
        <f>IF(N464="zníž. prenesená",J464,0)</f>
        <v>0</v>
      </c>
      <c r="BI464" s="96">
        <f>IF(N464="nulová",J464,0)</f>
        <v>0</v>
      </c>
      <c r="BJ464" s="17" t="s">
        <v>85</v>
      </c>
      <c r="BK464" s="162">
        <f>ROUND(I464*H464,3)</f>
        <v>0</v>
      </c>
      <c r="BL464" s="17" t="s">
        <v>91</v>
      </c>
      <c r="BM464" s="161" t="s">
        <v>567</v>
      </c>
    </row>
    <row r="465" spans="2:65" s="12" customFormat="1" ht="33.75" x14ac:dyDescent="0.2">
      <c r="B465" s="163"/>
      <c r="D465" s="164" t="s">
        <v>173</v>
      </c>
      <c r="E465" s="165" t="s">
        <v>1</v>
      </c>
      <c r="F465" s="166" t="s">
        <v>568</v>
      </c>
      <c r="H465" s="167">
        <v>848.69899999999996</v>
      </c>
      <c r="I465" s="168"/>
      <c r="L465" s="163"/>
      <c r="M465" s="169"/>
      <c r="T465" s="170"/>
      <c r="AT465" s="165" t="s">
        <v>173</v>
      </c>
      <c r="AU465" s="165" t="s">
        <v>85</v>
      </c>
      <c r="AV465" s="12" t="s">
        <v>85</v>
      </c>
      <c r="AW465" s="12" t="s">
        <v>29</v>
      </c>
      <c r="AX465" s="12" t="s">
        <v>76</v>
      </c>
      <c r="AY465" s="165" t="s">
        <v>167</v>
      </c>
    </row>
    <row r="466" spans="2:65" s="12" customFormat="1" x14ac:dyDescent="0.2">
      <c r="B466" s="163"/>
      <c r="D466" s="164" t="s">
        <v>173</v>
      </c>
      <c r="E466" s="165" t="s">
        <v>1</v>
      </c>
      <c r="F466" s="166" t="s">
        <v>569</v>
      </c>
      <c r="H466" s="167">
        <v>206.85599999999999</v>
      </c>
      <c r="I466" s="168"/>
      <c r="L466" s="163"/>
      <c r="M466" s="169"/>
      <c r="T466" s="170"/>
      <c r="AT466" s="165" t="s">
        <v>173</v>
      </c>
      <c r="AU466" s="165" t="s">
        <v>85</v>
      </c>
      <c r="AV466" s="12" t="s">
        <v>85</v>
      </c>
      <c r="AW466" s="12" t="s">
        <v>29</v>
      </c>
      <c r="AX466" s="12" t="s">
        <v>76</v>
      </c>
      <c r="AY466" s="165" t="s">
        <v>167</v>
      </c>
    </row>
    <row r="467" spans="2:65" s="12" customFormat="1" x14ac:dyDescent="0.2">
      <c r="B467" s="163"/>
      <c r="D467" s="164" t="s">
        <v>173</v>
      </c>
      <c r="E467" s="165" t="s">
        <v>1</v>
      </c>
      <c r="F467" s="166" t="s">
        <v>570</v>
      </c>
      <c r="H467" s="167">
        <v>221.53800000000001</v>
      </c>
      <c r="I467" s="168"/>
      <c r="L467" s="163"/>
      <c r="M467" s="169"/>
      <c r="T467" s="170"/>
      <c r="AT467" s="165" t="s">
        <v>173</v>
      </c>
      <c r="AU467" s="165" t="s">
        <v>85</v>
      </c>
      <c r="AV467" s="12" t="s">
        <v>85</v>
      </c>
      <c r="AW467" s="12" t="s">
        <v>29</v>
      </c>
      <c r="AX467" s="12" t="s">
        <v>76</v>
      </c>
      <c r="AY467" s="165" t="s">
        <v>167</v>
      </c>
    </row>
    <row r="468" spans="2:65" s="15" customFormat="1" x14ac:dyDescent="0.2">
      <c r="B468" s="184"/>
      <c r="D468" s="164" t="s">
        <v>173</v>
      </c>
      <c r="E468" s="185" t="s">
        <v>1</v>
      </c>
      <c r="F468" s="186" t="s">
        <v>245</v>
      </c>
      <c r="H468" s="187">
        <v>1277.0929999999998</v>
      </c>
      <c r="I468" s="188"/>
      <c r="L468" s="184"/>
      <c r="M468" s="189"/>
      <c r="T468" s="190"/>
      <c r="AT468" s="185" t="s">
        <v>173</v>
      </c>
      <c r="AU468" s="185" t="s">
        <v>85</v>
      </c>
      <c r="AV468" s="15" t="s">
        <v>88</v>
      </c>
      <c r="AW468" s="15" t="s">
        <v>29</v>
      </c>
      <c r="AX468" s="15" t="s">
        <v>76</v>
      </c>
      <c r="AY468" s="185" t="s">
        <v>167</v>
      </c>
    </row>
    <row r="469" spans="2:65" s="12" customFormat="1" ht="33.75" x14ac:dyDescent="0.2">
      <c r="B469" s="163"/>
      <c r="D469" s="164" t="s">
        <v>173</v>
      </c>
      <c r="E469" s="165" t="s">
        <v>1</v>
      </c>
      <c r="F469" s="166" t="s">
        <v>571</v>
      </c>
      <c r="H469" s="167">
        <v>-134.60499999999999</v>
      </c>
      <c r="I469" s="168"/>
      <c r="L469" s="163"/>
      <c r="M469" s="169"/>
      <c r="T469" s="170"/>
      <c r="AT469" s="165" t="s">
        <v>173</v>
      </c>
      <c r="AU469" s="165" t="s">
        <v>85</v>
      </c>
      <c r="AV469" s="12" t="s">
        <v>85</v>
      </c>
      <c r="AW469" s="12" t="s">
        <v>29</v>
      </c>
      <c r="AX469" s="12" t="s">
        <v>76</v>
      </c>
      <c r="AY469" s="165" t="s">
        <v>167</v>
      </c>
    </row>
    <row r="470" spans="2:65" s="12" customFormat="1" ht="33.75" x14ac:dyDescent="0.2">
      <c r="B470" s="163"/>
      <c r="D470" s="164" t="s">
        <v>173</v>
      </c>
      <c r="E470" s="165" t="s">
        <v>1</v>
      </c>
      <c r="F470" s="166" t="s">
        <v>572</v>
      </c>
      <c r="H470" s="167">
        <v>-274.62099999999998</v>
      </c>
      <c r="I470" s="168"/>
      <c r="L470" s="163"/>
      <c r="M470" s="169"/>
      <c r="T470" s="170"/>
      <c r="AT470" s="165" t="s">
        <v>173</v>
      </c>
      <c r="AU470" s="165" t="s">
        <v>85</v>
      </c>
      <c r="AV470" s="12" t="s">
        <v>85</v>
      </c>
      <c r="AW470" s="12" t="s">
        <v>29</v>
      </c>
      <c r="AX470" s="12" t="s">
        <v>76</v>
      </c>
      <c r="AY470" s="165" t="s">
        <v>167</v>
      </c>
    </row>
    <row r="471" spans="2:65" s="12" customFormat="1" x14ac:dyDescent="0.2">
      <c r="B471" s="163"/>
      <c r="D471" s="164" t="s">
        <v>173</v>
      </c>
      <c r="E471" s="165" t="s">
        <v>1</v>
      </c>
      <c r="F471" s="166" t="s">
        <v>573</v>
      </c>
      <c r="H471" s="167">
        <v>-18.864000000000001</v>
      </c>
      <c r="I471" s="168"/>
      <c r="L471" s="163"/>
      <c r="M471" s="169"/>
      <c r="T471" s="170"/>
      <c r="AT471" s="165" t="s">
        <v>173</v>
      </c>
      <c r="AU471" s="165" t="s">
        <v>85</v>
      </c>
      <c r="AV471" s="12" t="s">
        <v>85</v>
      </c>
      <c r="AW471" s="12" t="s">
        <v>29</v>
      </c>
      <c r="AX471" s="12" t="s">
        <v>76</v>
      </c>
      <c r="AY471" s="165" t="s">
        <v>167</v>
      </c>
    </row>
    <row r="472" spans="2:65" s="15" customFormat="1" x14ac:dyDescent="0.2">
      <c r="B472" s="184"/>
      <c r="D472" s="164" t="s">
        <v>173</v>
      </c>
      <c r="E472" s="185" t="s">
        <v>1</v>
      </c>
      <c r="F472" s="186" t="s">
        <v>574</v>
      </c>
      <c r="H472" s="187">
        <v>-428.09</v>
      </c>
      <c r="I472" s="188"/>
      <c r="L472" s="184"/>
      <c r="M472" s="189"/>
      <c r="T472" s="190"/>
      <c r="AT472" s="185" t="s">
        <v>173</v>
      </c>
      <c r="AU472" s="185" t="s">
        <v>85</v>
      </c>
      <c r="AV472" s="15" t="s">
        <v>88</v>
      </c>
      <c r="AW472" s="15" t="s">
        <v>29</v>
      </c>
      <c r="AX472" s="15" t="s">
        <v>76</v>
      </c>
      <c r="AY472" s="185" t="s">
        <v>167</v>
      </c>
    </row>
    <row r="473" spans="2:65" s="13" customFormat="1" x14ac:dyDescent="0.2">
      <c r="B473" s="171"/>
      <c r="D473" s="164" t="s">
        <v>173</v>
      </c>
      <c r="E473" s="172" t="s">
        <v>1</v>
      </c>
      <c r="F473" s="173" t="s">
        <v>177</v>
      </c>
      <c r="H473" s="174">
        <v>849.00299999999982</v>
      </c>
      <c r="I473" s="175"/>
      <c r="L473" s="171"/>
      <c r="M473" s="176"/>
      <c r="T473" s="177"/>
      <c r="AT473" s="172" t="s">
        <v>173</v>
      </c>
      <c r="AU473" s="172" t="s">
        <v>85</v>
      </c>
      <c r="AV473" s="13" t="s">
        <v>91</v>
      </c>
      <c r="AW473" s="13" t="s">
        <v>29</v>
      </c>
      <c r="AX473" s="13" t="s">
        <v>81</v>
      </c>
      <c r="AY473" s="172" t="s">
        <v>167</v>
      </c>
    </row>
    <row r="474" spans="2:65" s="1" customFormat="1" ht="24.2" customHeight="1" x14ac:dyDescent="0.2">
      <c r="B474" s="149"/>
      <c r="C474" s="150" t="s">
        <v>371</v>
      </c>
      <c r="D474" s="150" t="s">
        <v>169</v>
      </c>
      <c r="E474" s="151" t="s">
        <v>575</v>
      </c>
      <c r="F474" s="152" t="s">
        <v>576</v>
      </c>
      <c r="G474" s="153" t="s">
        <v>299</v>
      </c>
      <c r="H474" s="154">
        <v>18.332999999999998</v>
      </c>
      <c r="I474" s="155"/>
      <c r="J474" s="154">
        <f>ROUND(I474*H474,3)</f>
        <v>0</v>
      </c>
      <c r="K474" s="156"/>
      <c r="L474" s="33"/>
      <c r="M474" s="157" t="s">
        <v>1</v>
      </c>
      <c r="N474" s="158" t="s">
        <v>42</v>
      </c>
      <c r="P474" s="159">
        <f>O474*H474</f>
        <v>0</v>
      </c>
      <c r="Q474" s="159">
        <v>0</v>
      </c>
      <c r="R474" s="159">
        <f>Q474*H474</f>
        <v>0</v>
      </c>
      <c r="S474" s="159">
        <v>0</v>
      </c>
      <c r="T474" s="160">
        <f>S474*H474</f>
        <v>0</v>
      </c>
      <c r="AR474" s="161" t="s">
        <v>91</v>
      </c>
      <c r="AT474" s="161" t="s">
        <v>169</v>
      </c>
      <c r="AU474" s="161" t="s">
        <v>85</v>
      </c>
      <c r="AY474" s="17" t="s">
        <v>167</v>
      </c>
      <c r="BE474" s="96">
        <f>IF(N474="základná",J474,0)</f>
        <v>0</v>
      </c>
      <c r="BF474" s="96">
        <f>IF(N474="znížená",J474,0)</f>
        <v>0</v>
      </c>
      <c r="BG474" s="96">
        <f>IF(N474="zákl. prenesená",J474,0)</f>
        <v>0</v>
      </c>
      <c r="BH474" s="96">
        <f>IF(N474="zníž. prenesená",J474,0)</f>
        <v>0</v>
      </c>
      <c r="BI474" s="96">
        <f>IF(N474="nulová",J474,0)</f>
        <v>0</v>
      </c>
      <c r="BJ474" s="17" t="s">
        <v>85</v>
      </c>
      <c r="BK474" s="162">
        <f>ROUND(I474*H474,3)</f>
        <v>0</v>
      </c>
      <c r="BL474" s="17" t="s">
        <v>91</v>
      </c>
      <c r="BM474" s="161" t="s">
        <v>577</v>
      </c>
    </row>
    <row r="475" spans="2:65" s="12" customFormat="1" x14ac:dyDescent="0.2">
      <c r="B475" s="163"/>
      <c r="D475" s="164" t="s">
        <v>173</v>
      </c>
      <c r="E475" s="165" t="s">
        <v>1</v>
      </c>
      <c r="F475" s="166" t="s">
        <v>578</v>
      </c>
      <c r="H475" s="167">
        <v>6.5860000000000003</v>
      </c>
      <c r="I475" s="168"/>
      <c r="L475" s="163"/>
      <c r="M475" s="169"/>
      <c r="T475" s="170"/>
      <c r="AT475" s="165" t="s">
        <v>173</v>
      </c>
      <c r="AU475" s="165" t="s">
        <v>85</v>
      </c>
      <c r="AV475" s="12" t="s">
        <v>85</v>
      </c>
      <c r="AW475" s="12" t="s">
        <v>29</v>
      </c>
      <c r="AX475" s="12" t="s">
        <v>76</v>
      </c>
      <c r="AY475" s="165" t="s">
        <v>167</v>
      </c>
    </row>
    <row r="476" spans="2:65" s="12" customFormat="1" x14ac:dyDescent="0.2">
      <c r="B476" s="163"/>
      <c r="D476" s="164" t="s">
        <v>173</v>
      </c>
      <c r="E476" s="165" t="s">
        <v>1</v>
      </c>
      <c r="F476" s="166" t="s">
        <v>579</v>
      </c>
      <c r="H476" s="167">
        <v>8.2940000000000005</v>
      </c>
      <c r="I476" s="168"/>
      <c r="L476" s="163"/>
      <c r="M476" s="169"/>
      <c r="T476" s="170"/>
      <c r="AT476" s="165" t="s">
        <v>173</v>
      </c>
      <c r="AU476" s="165" t="s">
        <v>85</v>
      </c>
      <c r="AV476" s="12" t="s">
        <v>85</v>
      </c>
      <c r="AW476" s="12" t="s">
        <v>29</v>
      </c>
      <c r="AX476" s="12" t="s">
        <v>76</v>
      </c>
      <c r="AY476" s="165" t="s">
        <v>167</v>
      </c>
    </row>
    <row r="477" spans="2:65" s="12" customFormat="1" x14ac:dyDescent="0.2">
      <c r="B477" s="163"/>
      <c r="D477" s="164" t="s">
        <v>173</v>
      </c>
      <c r="E477" s="165" t="s">
        <v>1</v>
      </c>
      <c r="F477" s="166" t="s">
        <v>580</v>
      </c>
      <c r="H477" s="167">
        <v>3.4529999999999998</v>
      </c>
      <c r="I477" s="168"/>
      <c r="L477" s="163"/>
      <c r="M477" s="169"/>
      <c r="T477" s="170"/>
      <c r="AT477" s="165" t="s">
        <v>173</v>
      </c>
      <c r="AU477" s="165" t="s">
        <v>85</v>
      </c>
      <c r="AV477" s="12" t="s">
        <v>85</v>
      </c>
      <c r="AW477" s="12" t="s">
        <v>29</v>
      </c>
      <c r="AX477" s="12" t="s">
        <v>76</v>
      </c>
      <c r="AY477" s="165" t="s">
        <v>167</v>
      </c>
    </row>
    <row r="478" spans="2:65" s="13" customFormat="1" x14ac:dyDescent="0.2">
      <c r="B478" s="171"/>
      <c r="D478" s="164" t="s">
        <v>173</v>
      </c>
      <c r="E478" s="172" t="s">
        <v>1</v>
      </c>
      <c r="F478" s="173" t="s">
        <v>177</v>
      </c>
      <c r="H478" s="174">
        <v>18.333000000000002</v>
      </c>
      <c r="I478" s="175"/>
      <c r="L478" s="171"/>
      <c r="M478" s="176"/>
      <c r="T478" s="177"/>
      <c r="AT478" s="172" t="s">
        <v>173</v>
      </c>
      <c r="AU478" s="172" t="s">
        <v>85</v>
      </c>
      <c r="AV478" s="13" t="s">
        <v>91</v>
      </c>
      <c r="AW478" s="13" t="s">
        <v>29</v>
      </c>
      <c r="AX478" s="13" t="s">
        <v>81</v>
      </c>
      <c r="AY478" s="172" t="s">
        <v>167</v>
      </c>
    </row>
    <row r="479" spans="2:65" s="1" customFormat="1" ht="24.2" customHeight="1" x14ac:dyDescent="0.2">
      <c r="B479" s="149"/>
      <c r="C479" s="150" t="s">
        <v>581</v>
      </c>
      <c r="D479" s="150" t="s">
        <v>169</v>
      </c>
      <c r="E479" s="151" t="s">
        <v>582</v>
      </c>
      <c r="F479" s="152" t="s">
        <v>583</v>
      </c>
      <c r="G479" s="153" t="s">
        <v>299</v>
      </c>
      <c r="H479" s="154">
        <v>92.286000000000001</v>
      </c>
      <c r="I479" s="155"/>
      <c r="J479" s="154">
        <f>ROUND(I479*H479,3)</f>
        <v>0</v>
      </c>
      <c r="K479" s="156"/>
      <c r="L479" s="33"/>
      <c r="M479" s="157" t="s">
        <v>1</v>
      </c>
      <c r="N479" s="158" t="s">
        <v>42</v>
      </c>
      <c r="P479" s="159">
        <f>O479*H479</f>
        <v>0</v>
      </c>
      <c r="Q479" s="159">
        <v>0</v>
      </c>
      <c r="R479" s="159">
        <f>Q479*H479</f>
        <v>0</v>
      </c>
      <c r="S479" s="159">
        <v>0</v>
      </c>
      <c r="T479" s="160">
        <f>S479*H479</f>
        <v>0</v>
      </c>
      <c r="AR479" s="161" t="s">
        <v>91</v>
      </c>
      <c r="AT479" s="161" t="s">
        <v>169</v>
      </c>
      <c r="AU479" s="161" t="s">
        <v>85</v>
      </c>
      <c r="AY479" s="17" t="s">
        <v>167</v>
      </c>
      <c r="BE479" s="96">
        <f>IF(N479="základná",J479,0)</f>
        <v>0</v>
      </c>
      <c r="BF479" s="96">
        <f>IF(N479="znížená",J479,0)</f>
        <v>0</v>
      </c>
      <c r="BG479" s="96">
        <f>IF(N479="zákl. prenesená",J479,0)</f>
        <v>0</v>
      </c>
      <c r="BH479" s="96">
        <f>IF(N479="zníž. prenesená",J479,0)</f>
        <v>0</v>
      </c>
      <c r="BI479" s="96">
        <f>IF(N479="nulová",J479,0)</f>
        <v>0</v>
      </c>
      <c r="BJ479" s="17" t="s">
        <v>85</v>
      </c>
      <c r="BK479" s="162">
        <f>ROUND(I479*H479,3)</f>
        <v>0</v>
      </c>
      <c r="BL479" s="17" t="s">
        <v>91</v>
      </c>
      <c r="BM479" s="161" t="s">
        <v>584</v>
      </c>
    </row>
    <row r="480" spans="2:65" s="12" customFormat="1" x14ac:dyDescent="0.2">
      <c r="B480" s="163"/>
      <c r="D480" s="164" t="s">
        <v>173</v>
      </c>
      <c r="E480" s="165" t="s">
        <v>1</v>
      </c>
      <c r="F480" s="166" t="s">
        <v>585</v>
      </c>
      <c r="H480" s="167">
        <v>92.286000000000001</v>
      </c>
      <c r="I480" s="168"/>
      <c r="L480" s="163"/>
      <c r="M480" s="169"/>
      <c r="T480" s="170"/>
      <c r="AT480" s="165" t="s">
        <v>173</v>
      </c>
      <c r="AU480" s="165" t="s">
        <v>85</v>
      </c>
      <c r="AV480" s="12" t="s">
        <v>85</v>
      </c>
      <c r="AW480" s="12" t="s">
        <v>29</v>
      </c>
      <c r="AX480" s="12" t="s">
        <v>76</v>
      </c>
      <c r="AY480" s="165" t="s">
        <v>167</v>
      </c>
    </row>
    <row r="481" spans="2:65" s="13" customFormat="1" x14ac:dyDescent="0.2">
      <c r="B481" s="171"/>
      <c r="D481" s="164" t="s">
        <v>173</v>
      </c>
      <c r="E481" s="172" t="s">
        <v>1</v>
      </c>
      <c r="F481" s="173" t="s">
        <v>177</v>
      </c>
      <c r="H481" s="174">
        <v>92.286000000000001</v>
      </c>
      <c r="I481" s="175"/>
      <c r="L481" s="171"/>
      <c r="M481" s="176"/>
      <c r="T481" s="177"/>
      <c r="AT481" s="172" t="s">
        <v>173</v>
      </c>
      <c r="AU481" s="172" t="s">
        <v>85</v>
      </c>
      <c r="AV481" s="13" t="s">
        <v>91</v>
      </c>
      <c r="AW481" s="13" t="s">
        <v>29</v>
      </c>
      <c r="AX481" s="13" t="s">
        <v>81</v>
      </c>
      <c r="AY481" s="172" t="s">
        <v>167</v>
      </c>
    </row>
    <row r="482" spans="2:65" s="1" customFormat="1" ht="33" customHeight="1" x14ac:dyDescent="0.2">
      <c r="B482" s="149"/>
      <c r="C482" s="150" t="s">
        <v>374</v>
      </c>
      <c r="D482" s="150" t="s">
        <v>169</v>
      </c>
      <c r="E482" s="151" t="s">
        <v>586</v>
      </c>
      <c r="F482" s="152" t="s">
        <v>587</v>
      </c>
      <c r="G482" s="153" t="s">
        <v>299</v>
      </c>
      <c r="H482" s="154">
        <v>1294.1099999999999</v>
      </c>
      <c r="I482" s="155"/>
      <c r="J482" s="154">
        <f>ROUND(I482*H482,3)</f>
        <v>0</v>
      </c>
      <c r="K482" s="156"/>
      <c r="L482" s="33"/>
      <c r="M482" s="157" t="s">
        <v>1</v>
      </c>
      <c r="N482" s="158" t="s">
        <v>42</v>
      </c>
      <c r="P482" s="159">
        <f>O482*H482</f>
        <v>0</v>
      </c>
      <c r="Q482" s="159">
        <v>0</v>
      </c>
      <c r="R482" s="159">
        <f>Q482*H482</f>
        <v>0</v>
      </c>
      <c r="S482" s="159">
        <v>0</v>
      </c>
      <c r="T482" s="160">
        <f>S482*H482</f>
        <v>0</v>
      </c>
      <c r="AR482" s="161" t="s">
        <v>91</v>
      </c>
      <c r="AT482" s="161" t="s">
        <v>169</v>
      </c>
      <c r="AU482" s="161" t="s">
        <v>85</v>
      </c>
      <c r="AY482" s="17" t="s">
        <v>167</v>
      </c>
      <c r="BE482" s="96">
        <f>IF(N482="základná",J482,0)</f>
        <v>0</v>
      </c>
      <c r="BF482" s="96">
        <f>IF(N482="znížená",J482,0)</f>
        <v>0</v>
      </c>
      <c r="BG482" s="96">
        <f>IF(N482="zákl. prenesená",J482,0)</f>
        <v>0</v>
      </c>
      <c r="BH482" s="96">
        <f>IF(N482="zníž. prenesená",J482,0)</f>
        <v>0</v>
      </c>
      <c r="BI482" s="96">
        <f>IF(N482="nulová",J482,0)</f>
        <v>0</v>
      </c>
      <c r="BJ482" s="17" t="s">
        <v>85</v>
      </c>
      <c r="BK482" s="162">
        <f>ROUND(I482*H482,3)</f>
        <v>0</v>
      </c>
      <c r="BL482" s="17" t="s">
        <v>91</v>
      </c>
      <c r="BM482" s="161" t="s">
        <v>588</v>
      </c>
    </row>
    <row r="483" spans="2:65" s="12" customFormat="1" ht="33.75" x14ac:dyDescent="0.2">
      <c r="B483" s="163"/>
      <c r="D483" s="164" t="s">
        <v>173</v>
      </c>
      <c r="E483" s="165" t="s">
        <v>1</v>
      </c>
      <c r="F483" s="166" t="s">
        <v>589</v>
      </c>
      <c r="H483" s="167">
        <v>278.58999999999997</v>
      </c>
      <c r="I483" s="168"/>
      <c r="L483" s="163"/>
      <c r="M483" s="169"/>
      <c r="T483" s="170"/>
      <c r="AT483" s="165" t="s">
        <v>173</v>
      </c>
      <c r="AU483" s="165" t="s">
        <v>85</v>
      </c>
      <c r="AV483" s="12" t="s">
        <v>85</v>
      </c>
      <c r="AW483" s="12" t="s">
        <v>29</v>
      </c>
      <c r="AX483" s="12" t="s">
        <v>76</v>
      </c>
      <c r="AY483" s="165" t="s">
        <v>167</v>
      </c>
    </row>
    <row r="484" spans="2:65" s="12" customFormat="1" x14ac:dyDescent="0.2">
      <c r="B484" s="163"/>
      <c r="D484" s="164" t="s">
        <v>173</v>
      </c>
      <c r="E484" s="165" t="s">
        <v>1</v>
      </c>
      <c r="F484" s="166" t="s">
        <v>590</v>
      </c>
      <c r="H484" s="167">
        <v>22.6</v>
      </c>
      <c r="I484" s="168"/>
      <c r="L484" s="163"/>
      <c r="M484" s="169"/>
      <c r="T484" s="170"/>
      <c r="AT484" s="165" t="s">
        <v>173</v>
      </c>
      <c r="AU484" s="165" t="s">
        <v>85</v>
      </c>
      <c r="AV484" s="12" t="s">
        <v>85</v>
      </c>
      <c r="AW484" s="12" t="s">
        <v>29</v>
      </c>
      <c r="AX484" s="12" t="s">
        <v>76</v>
      </c>
      <c r="AY484" s="165" t="s">
        <v>167</v>
      </c>
    </row>
    <row r="485" spans="2:65" s="12" customFormat="1" ht="33.75" x14ac:dyDescent="0.2">
      <c r="B485" s="163"/>
      <c r="D485" s="164" t="s">
        <v>173</v>
      </c>
      <c r="E485" s="165" t="s">
        <v>1</v>
      </c>
      <c r="F485" s="166" t="s">
        <v>591</v>
      </c>
      <c r="H485" s="167">
        <v>67.52</v>
      </c>
      <c r="I485" s="168"/>
      <c r="L485" s="163"/>
      <c r="M485" s="169"/>
      <c r="T485" s="170"/>
      <c r="AT485" s="165" t="s">
        <v>173</v>
      </c>
      <c r="AU485" s="165" t="s">
        <v>85</v>
      </c>
      <c r="AV485" s="12" t="s">
        <v>85</v>
      </c>
      <c r="AW485" s="12" t="s">
        <v>29</v>
      </c>
      <c r="AX485" s="12" t="s">
        <v>76</v>
      </c>
      <c r="AY485" s="165" t="s">
        <v>167</v>
      </c>
    </row>
    <row r="486" spans="2:65" s="12" customFormat="1" ht="33.75" x14ac:dyDescent="0.2">
      <c r="B486" s="163"/>
      <c r="D486" s="164" t="s">
        <v>173</v>
      </c>
      <c r="E486" s="165" t="s">
        <v>1</v>
      </c>
      <c r="F486" s="166" t="s">
        <v>592</v>
      </c>
      <c r="H486" s="167">
        <v>217.33</v>
      </c>
      <c r="I486" s="168"/>
      <c r="L486" s="163"/>
      <c r="M486" s="169"/>
      <c r="T486" s="170"/>
      <c r="AT486" s="165" t="s">
        <v>173</v>
      </c>
      <c r="AU486" s="165" t="s">
        <v>85</v>
      </c>
      <c r="AV486" s="12" t="s">
        <v>85</v>
      </c>
      <c r="AW486" s="12" t="s">
        <v>29</v>
      </c>
      <c r="AX486" s="12" t="s">
        <v>76</v>
      </c>
      <c r="AY486" s="165" t="s">
        <v>167</v>
      </c>
    </row>
    <row r="487" spans="2:65" s="12" customFormat="1" x14ac:dyDescent="0.2">
      <c r="B487" s="163"/>
      <c r="D487" s="164" t="s">
        <v>173</v>
      </c>
      <c r="E487" s="165" t="s">
        <v>1</v>
      </c>
      <c r="F487" s="166" t="s">
        <v>593</v>
      </c>
      <c r="H487" s="167">
        <v>39.31</v>
      </c>
      <c r="I487" s="168"/>
      <c r="L487" s="163"/>
      <c r="M487" s="169"/>
      <c r="T487" s="170"/>
      <c r="AT487" s="165" t="s">
        <v>173</v>
      </c>
      <c r="AU487" s="165" t="s">
        <v>85</v>
      </c>
      <c r="AV487" s="12" t="s">
        <v>85</v>
      </c>
      <c r="AW487" s="12" t="s">
        <v>29</v>
      </c>
      <c r="AX487" s="12" t="s">
        <v>76</v>
      </c>
      <c r="AY487" s="165" t="s">
        <v>167</v>
      </c>
    </row>
    <row r="488" spans="2:65" s="12" customFormat="1" x14ac:dyDescent="0.2">
      <c r="B488" s="163"/>
      <c r="D488" s="164" t="s">
        <v>173</v>
      </c>
      <c r="E488" s="165" t="s">
        <v>1</v>
      </c>
      <c r="F488" s="166" t="s">
        <v>594</v>
      </c>
      <c r="H488" s="167">
        <v>3.54</v>
      </c>
      <c r="I488" s="168"/>
      <c r="L488" s="163"/>
      <c r="M488" s="169"/>
      <c r="T488" s="170"/>
      <c r="AT488" s="165" t="s">
        <v>173</v>
      </c>
      <c r="AU488" s="165" t="s">
        <v>85</v>
      </c>
      <c r="AV488" s="12" t="s">
        <v>85</v>
      </c>
      <c r="AW488" s="12" t="s">
        <v>29</v>
      </c>
      <c r="AX488" s="12" t="s">
        <v>76</v>
      </c>
      <c r="AY488" s="165" t="s">
        <v>167</v>
      </c>
    </row>
    <row r="489" spans="2:65" s="12" customFormat="1" x14ac:dyDescent="0.2">
      <c r="B489" s="163"/>
      <c r="D489" s="164" t="s">
        <v>173</v>
      </c>
      <c r="E489" s="165" t="s">
        <v>1</v>
      </c>
      <c r="F489" s="166" t="s">
        <v>595</v>
      </c>
      <c r="H489" s="167">
        <v>36.85</v>
      </c>
      <c r="I489" s="168"/>
      <c r="L489" s="163"/>
      <c r="M489" s="169"/>
      <c r="T489" s="170"/>
      <c r="AT489" s="165" t="s">
        <v>173</v>
      </c>
      <c r="AU489" s="165" t="s">
        <v>85</v>
      </c>
      <c r="AV489" s="12" t="s">
        <v>85</v>
      </c>
      <c r="AW489" s="12" t="s">
        <v>29</v>
      </c>
      <c r="AX489" s="12" t="s">
        <v>76</v>
      </c>
      <c r="AY489" s="165" t="s">
        <v>167</v>
      </c>
    </row>
    <row r="490" spans="2:65" s="12" customFormat="1" x14ac:dyDescent="0.2">
      <c r="B490" s="163"/>
      <c r="D490" s="164" t="s">
        <v>173</v>
      </c>
      <c r="E490" s="165" t="s">
        <v>1</v>
      </c>
      <c r="F490" s="166" t="s">
        <v>596</v>
      </c>
      <c r="H490" s="167">
        <v>3.75</v>
      </c>
      <c r="I490" s="168"/>
      <c r="L490" s="163"/>
      <c r="M490" s="169"/>
      <c r="T490" s="170"/>
      <c r="AT490" s="165" t="s">
        <v>173</v>
      </c>
      <c r="AU490" s="165" t="s">
        <v>85</v>
      </c>
      <c r="AV490" s="12" t="s">
        <v>85</v>
      </c>
      <c r="AW490" s="12" t="s">
        <v>29</v>
      </c>
      <c r="AX490" s="12" t="s">
        <v>76</v>
      </c>
      <c r="AY490" s="165" t="s">
        <v>167</v>
      </c>
    </row>
    <row r="491" spans="2:65" s="12" customFormat="1" ht="33.75" x14ac:dyDescent="0.2">
      <c r="B491" s="163"/>
      <c r="D491" s="164" t="s">
        <v>173</v>
      </c>
      <c r="E491" s="165" t="s">
        <v>1</v>
      </c>
      <c r="F491" s="166" t="s">
        <v>597</v>
      </c>
      <c r="H491" s="167">
        <v>221.32</v>
      </c>
      <c r="I491" s="168"/>
      <c r="L491" s="163"/>
      <c r="M491" s="169"/>
      <c r="T491" s="170"/>
      <c r="AT491" s="165" t="s">
        <v>173</v>
      </c>
      <c r="AU491" s="165" t="s">
        <v>85</v>
      </c>
      <c r="AV491" s="12" t="s">
        <v>85</v>
      </c>
      <c r="AW491" s="12" t="s">
        <v>29</v>
      </c>
      <c r="AX491" s="12" t="s">
        <v>76</v>
      </c>
      <c r="AY491" s="165" t="s">
        <v>167</v>
      </c>
    </row>
    <row r="492" spans="2:65" s="12" customFormat="1" x14ac:dyDescent="0.2">
      <c r="B492" s="163"/>
      <c r="D492" s="164" t="s">
        <v>173</v>
      </c>
      <c r="E492" s="165" t="s">
        <v>1</v>
      </c>
      <c r="F492" s="166" t="s">
        <v>598</v>
      </c>
      <c r="H492" s="167">
        <v>3.56</v>
      </c>
      <c r="I492" s="168"/>
      <c r="L492" s="163"/>
      <c r="M492" s="169"/>
      <c r="T492" s="170"/>
      <c r="AT492" s="165" t="s">
        <v>173</v>
      </c>
      <c r="AU492" s="165" t="s">
        <v>85</v>
      </c>
      <c r="AV492" s="12" t="s">
        <v>85</v>
      </c>
      <c r="AW492" s="12" t="s">
        <v>29</v>
      </c>
      <c r="AX492" s="12" t="s">
        <v>76</v>
      </c>
      <c r="AY492" s="165" t="s">
        <v>167</v>
      </c>
    </row>
    <row r="493" spans="2:65" s="12" customFormat="1" ht="22.5" x14ac:dyDescent="0.2">
      <c r="B493" s="163"/>
      <c r="D493" s="164" t="s">
        <v>173</v>
      </c>
      <c r="E493" s="165" t="s">
        <v>1</v>
      </c>
      <c r="F493" s="166" t="s">
        <v>599</v>
      </c>
      <c r="H493" s="167">
        <v>363.91</v>
      </c>
      <c r="I493" s="168"/>
      <c r="L493" s="163"/>
      <c r="M493" s="169"/>
      <c r="T493" s="170"/>
      <c r="AT493" s="165" t="s">
        <v>173</v>
      </c>
      <c r="AU493" s="165" t="s">
        <v>85</v>
      </c>
      <c r="AV493" s="12" t="s">
        <v>85</v>
      </c>
      <c r="AW493" s="12" t="s">
        <v>29</v>
      </c>
      <c r="AX493" s="12" t="s">
        <v>76</v>
      </c>
      <c r="AY493" s="165" t="s">
        <v>167</v>
      </c>
    </row>
    <row r="494" spans="2:65" s="12" customFormat="1" x14ac:dyDescent="0.2">
      <c r="B494" s="163"/>
      <c r="D494" s="164" t="s">
        <v>173</v>
      </c>
      <c r="E494" s="165" t="s">
        <v>1</v>
      </c>
      <c r="F494" s="166" t="s">
        <v>600</v>
      </c>
      <c r="H494" s="167">
        <v>35.83</v>
      </c>
      <c r="I494" s="168"/>
      <c r="L494" s="163"/>
      <c r="M494" s="169"/>
      <c r="T494" s="170"/>
      <c r="AT494" s="165" t="s">
        <v>173</v>
      </c>
      <c r="AU494" s="165" t="s">
        <v>85</v>
      </c>
      <c r="AV494" s="12" t="s">
        <v>85</v>
      </c>
      <c r="AW494" s="12" t="s">
        <v>29</v>
      </c>
      <c r="AX494" s="12" t="s">
        <v>76</v>
      </c>
      <c r="AY494" s="165" t="s">
        <v>167</v>
      </c>
    </row>
    <row r="495" spans="2:65" s="13" customFormat="1" x14ac:dyDescent="0.2">
      <c r="B495" s="171"/>
      <c r="D495" s="164" t="s">
        <v>173</v>
      </c>
      <c r="E495" s="172" t="s">
        <v>1</v>
      </c>
      <c r="F495" s="173" t="s">
        <v>177</v>
      </c>
      <c r="H495" s="174">
        <v>1294.1099999999999</v>
      </c>
      <c r="I495" s="175"/>
      <c r="L495" s="171"/>
      <c r="M495" s="176"/>
      <c r="T495" s="177"/>
      <c r="AT495" s="172" t="s">
        <v>173</v>
      </c>
      <c r="AU495" s="172" t="s">
        <v>85</v>
      </c>
      <c r="AV495" s="13" t="s">
        <v>91</v>
      </c>
      <c r="AW495" s="13" t="s">
        <v>29</v>
      </c>
      <c r="AX495" s="13" t="s">
        <v>81</v>
      </c>
      <c r="AY495" s="172" t="s">
        <v>167</v>
      </c>
    </row>
    <row r="496" spans="2:65" s="1" customFormat="1" ht="33" customHeight="1" x14ac:dyDescent="0.2">
      <c r="B496" s="149"/>
      <c r="C496" s="150" t="s">
        <v>601</v>
      </c>
      <c r="D496" s="150" t="s">
        <v>169</v>
      </c>
      <c r="E496" s="151" t="s">
        <v>602</v>
      </c>
      <c r="F496" s="152" t="s">
        <v>603</v>
      </c>
      <c r="G496" s="153" t="s">
        <v>299</v>
      </c>
      <c r="H496" s="154">
        <v>327.13</v>
      </c>
      <c r="I496" s="155"/>
      <c r="J496" s="154">
        <f>ROUND(I496*H496,3)</f>
        <v>0</v>
      </c>
      <c r="K496" s="156"/>
      <c r="L496" s="33"/>
      <c r="M496" s="157" t="s">
        <v>1</v>
      </c>
      <c r="N496" s="158" t="s">
        <v>42</v>
      </c>
      <c r="P496" s="159">
        <f>O496*H496</f>
        <v>0</v>
      </c>
      <c r="Q496" s="159">
        <v>0</v>
      </c>
      <c r="R496" s="159">
        <f>Q496*H496</f>
        <v>0</v>
      </c>
      <c r="S496" s="159">
        <v>0</v>
      </c>
      <c r="T496" s="160">
        <f>S496*H496</f>
        <v>0</v>
      </c>
      <c r="AR496" s="161" t="s">
        <v>91</v>
      </c>
      <c r="AT496" s="161" t="s">
        <v>169</v>
      </c>
      <c r="AU496" s="161" t="s">
        <v>85</v>
      </c>
      <c r="AY496" s="17" t="s">
        <v>167</v>
      </c>
      <c r="BE496" s="96">
        <f>IF(N496="základná",J496,0)</f>
        <v>0</v>
      </c>
      <c r="BF496" s="96">
        <f>IF(N496="znížená",J496,0)</f>
        <v>0</v>
      </c>
      <c r="BG496" s="96">
        <f>IF(N496="zákl. prenesená",J496,0)</f>
        <v>0</v>
      </c>
      <c r="BH496" s="96">
        <f>IF(N496="zníž. prenesená",J496,0)</f>
        <v>0</v>
      </c>
      <c r="BI496" s="96">
        <f>IF(N496="nulová",J496,0)</f>
        <v>0</v>
      </c>
      <c r="BJ496" s="17" t="s">
        <v>85</v>
      </c>
      <c r="BK496" s="162">
        <f>ROUND(I496*H496,3)</f>
        <v>0</v>
      </c>
      <c r="BL496" s="17" t="s">
        <v>91</v>
      </c>
      <c r="BM496" s="161" t="s">
        <v>604</v>
      </c>
    </row>
    <row r="497" spans="2:65" s="14" customFormat="1" x14ac:dyDescent="0.2">
      <c r="B497" s="178"/>
      <c r="D497" s="164" t="s">
        <v>173</v>
      </c>
      <c r="E497" s="179" t="s">
        <v>1</v>
      </c>
      <c r="F497" s="180" t="s">
        <v>605</v>
      </c>
      <c r="H497" s="179" t="s">
        <v>1</v>
      </c>
      <c r="I497" s="181"/>
      <c r="L497" s="178"/>
      <c r="M497" s="182"/>
      <c r="T497" s="183"/>
      <c r="AT497" s="179" t="s">
        <v>173</v>
      </c>
      <c r="AU497" s="179" t="s">
        <v>85</v>
      </c>
      <c r="AV497" s="14" t="s">
        <v>81</v>
      </c>
      <c r="AW497" s="14" t="s">
        <v>29</v>
      </c>
      <c r="AX497" s="14" t="s">
        <v>76</v>
      </c>
      <c r="AY497" s="179" t="s">
        <v>167</v>
      </c>
    </row>
    <row r="498" spans="2:65" s="12" customFormat="1" x14ac:dyDescent="0.2">
      <c r="B498" s="163"/>
      <c r="D498" s="164" t="s">
        <v>173</v>
      </c>
      <c r="E498" s="165" t="s">
        <v>1</v>
      </c>
      <c r="F498" s="166" t="s">
        <v>606</v>
      </c>
      <c r="H498" s="167">
        <v>2.25</v>
      </c>
      <c r="I498" s="168"/>
      <c r="L498" s="163"/>
      <c r="M498" s="169"/>
      <c r="T498" s="170"/>
      <c r="AT498" s="165" t="s">
        <v>173</v>
      </c>
      <c r="AU498" s="165" t="s">
        <v>85</v>
      </c>
      <c r="AV498" s="12" t="s">
        <v>85</v>
      </c>
      <c r="AW498" s="12" t="s">
        <v>29</v>
      </c>
      <c r="AX498" s="12" t="s">
        <v>76</v>
      </c>
      <c r="AY498" s="165" t="s">
        <v>167</v>
      </c>
    </row>
    <row r="499" spans="2:65" s="12" customFormat="1" ht="45" x14ac:dyDescent="0.2">
      <c r="B499" s="163"/>
      <c r="D499" s="164" t="s">
        <v>173</v>
      </c>
      <c r="E499" s="165" t="s">
        <v>1</v>
      </c>
      <c r="F499" s="166" t="s">
        <v>607</v>
      </c>
      <c r="H499" s="167">
        <v>319.32</v>
      </c>
      <c r="I499" s="168"/>
      <c r="L499" s="163"/>
      <c r="M499" s="169"/>
      <c r="T499" s="170"/>
      <c r="AT499" s="165" t="s">
        <v>173</v>
      </c>
      <c r="AU499" s="165" t="s">
        <v>85</v>
      </c>
      <c r="AV499" s="12" t="s">
        <v>85</v>
      </c>
      <c r="AW499" s="12" t="s">
        <v>29</v>
      </c>
      <c r="AX499" s="12" t="s">
        <v>76</v>
      </c>
      <c r="AY499" s="165" t="s">
        <v>167</v>
      </c>
    </row>
    <row r="500" spans="2:65" s="12" customFormat="1" x14ac:dyDescent="0.2">
      <c r="B500" s="163"/>
      <c r="D500" s="164" t="s">
        <v>173</v>
      </c>
      <c r="E500" s="165" t="s">
        <v>1</v>
      </c>
      <c r="F500" s="166" t="s">
        <v>608</v>
      </c>
      <c r="H500" s="167">
        <v>5.56</v>
      </c>
      <c r="I500" s="168"/>
      <c r="L500" s="163"/>
      <c r="M500" s="169"/>
      <c r="T500" s="170"/>
      <c r="AT500" s="165" t="s">
        <v>173</v>
      </c>
      <c r="AU500" s="165" t="s">
        <v>85</v>
      </c>
      <c r="AV500" s="12" t="s">
        <v>85</v>
      </c>
      <c r="AW500" s="12" t="s">
        <v>29</v>
      </c>
      <c r="AX500" s="12" t="s">
        <v>76</v>
      </c>
      <c r="AY500" s="165" t="s">
        <v>167</v>
      </c>
    </row>
    <row r="501" spans="2:65" s="13" customFormat="1" x14ac:dyDescent="0.2">
      <c r="B501" s="171"/>
      <c r="D501" s="164" t="s">
        <v>173</v>
      </c>
      <c r="E501" s="172" t="s">
        <v>1</v>
      </c>
      <c r="F501" s="173" t="s">
        <v>177</v>
      </c>
      <c r="H501" s="174">
        <v>327.13</v>
      </c>
      <c r="I501" s="175"/>
      <c r="L501" s="171"/>
      <c r="M501" s="176"/>
      <c r="T501" s="177"/>
      <c r="AT501" s="172" t="s">
        <v>173</v>
      </c>
      <c r="AU501" s="172" t="s">
        <v>85</v>
      </c>
      <c r="AV501" s="13" t="s">
        <v>91</v>
      </c>
      <c r="AW501" s="13" t="s">
        <v>29</v>
      </c>
      <c r="AX501" s="13" t="s">
        <v>81</v>
      </c>
      <c r="AY501" s="172" t="s">
        <v>167</v>
      </c>
    </row>
    <row r="502" spans="2:65" s="1" customFormat="1" ht="24.2" customHeight="1" x14ac:dyDescent="0.2">
      <c r="B502" s="149"/>
      <c r="C502" s="150" t="s">
        <v>378</v>
      </c>
      <c r="D502" s="150" t="s">
        <v>169</v>
      </c>
      <c r="E502" s="151" t="s">
        <v>609</v>
      </c>
      <c r="F502" s="152" t="s">
        <v>610</v>
      </c>
      <c r="G502" s="153" t="s">
        <v>299</v>
      </c>
      <c r="H502" s="154">
        <v>217.33</v>
      </c>
      <c r="I502" s="155"/>
      <c r="J502" s="154">
        <f>ROUND(I502*H502,3)</f>
        <v>0</v>
      </c>
      <c r="K502" s="156"/>
      <c r="L502" s="33"/>
      <c r="M502" s="157" t="s">
        <v>1</v>
      </c>
      <c r="N502" s="158" t="s">
        <v>42</v>
      </c>
      <c r="P502" s="159">
        <f>O502*H502</f>
        <v>0</v>
      </c>
      <c r="Q502" s="159">
        <v>0</v>
      </c>
      <c r="R502" s="159">
        <f>Q502*H502</f>
        <v>0</v>
      </c>
      <c r="S502" s="159">
        <v>0</v>
      </c>
      <c r="T502" s="160">
        <f>S502*H502</f>
        <v>0</v>
      </c>
      <c r="AR502" s="161" t="s">
        <v>91</v>
      </c>
      <c r="AT502" s="161" t="s">
        <v>169</v>
      </c>
      <c r="AU502" s="161" t="s">
        <v>85</v>
      </c>
      <c r="AY502" s="17" t="s">
        <v>167</v>
      </c>
      <c r="BE502" s="96">
        <f>IF(N502="základná",J502,0)</f>
        <v>0</v>
      </c>
      <c r="BF502" s="96">
        <f>IF(N502="znížená",J502,0)</f>
        <v>0</v>
      </c>
      <c r="BG502" s="96">
        <f>IF(N502="zákl. prenesená",J502,0)</f>
        <v>0</v>
      </c>
      <c r="BH502" s="96">
        <f>IF(N502="zníž. prenesená",J502,0)</f>
        <v>0</v>
      </c>
      <c r="BI502" s="96">
        <f>IF(N502="nulová",J502,0)</f>
        <v>0</v>
      </c>
      <c r="BJ502" s="17" t="s">
        <v>85</v>
      </c>
      <c r="BK502" s="162">
        <f>ROUND(I502*H502,3)</f>
        <v>0</v>
      </c>
      <c r="BL502" s="17" t="s">
        <v>91</v>
      </c>
      <c r="BM502" s="161" t="s">
        <v>611</v>
      </c>
    </row>
    <row r="503" spans="2:65" s="12" customFormat="1" ht="33.75" x14ac:dyDescent="0.2">
      <c r="B503" s="163"/>
      <c r="D503" s="164" t="s">
        <v>173</v>
      </c>
      <c r="E503" s="165" t="s">
        <v>1</v>
      </c>
      <c r="F503" s="166" t="s">
        <v>592</v>
      </c>
      <c r="H503" s="167">
        <v>217.33</v>
      </c>
      <c r="I503" s="168"/>
      <c r="L503" s="163"/>
      <c r="M503" s="169"/>
      <c r="T503" s="170"/>
      <c r="AT503" s="165" t="s">
        <v>173</v>
      </c>
      <c r="AU503" s="165" t="s">
        <v>85</v>
      </c>
      <c r="AV503" s="12" t="s">
        <v>85</v>
      </c>
      <c r="AW503" s="12" t="s">
        <v>29</v>
      </c>
      <c r="AX503" s="12" t="s">
        <v>76</v>
      </c>
      <c r="AY503" s="165" t="s">
        <v>167</v>
      </c>
    </row>
    <row r="504" spans="2:65" s="13" customFormat="1" x14ac:dyDescent="0.2">
      <c r="B504" s="171"/>
      <c r="D504" s="164" t="s">
        <v>173</v>
      </c>
      <c r="E504" s="172" t="s">
        <v>1</v>
      </c>
      <c r="F504" s="173" t="s">
        <v>177</v>
      </c>
      <c r="H504" s="174">
        <v>217.33</v>
      </c>
      <c r="I504" s="175"/>
      <c r="L504" s="171"/>
      <c r="M504" s="176"/>
      <c r="T504" s="177"/>
      <c r="AT504" s="172" t="s">
        <v>173</v>
      </c>
      <c r="AU504" s="172" t="s">
        <v>85</v>
      </c>
      <c r="AV504" s="13" t="s">
        <v>91</v>
      </c>
      <c r="AW504" s="13" t="s">
        <v>29</v>
      </c>
      <c r="AX504" s="13" t="s">
        <v>81</v>
      </c>
      <c r="AY504" s="172" t="s">
        <v>167</v>
      </c>
    </row>
    <row r="505" spans="2:65" s="1" customFormat="1" ht="24.2" customHeight="1" x14ac:dyDescent="0.2">
      <c r="B505" s="149"/>
      <c r="C505" s="150" t="s">
        <v>612</v>
      </c>
      <c r="D505" s="150" t="s">
        <v>169</v>
      </c>
      <c r="E505" s="151" t="s">
        <v>613</v>
      </c>
      <c r="F505" s="152" t="s">
        <v>614</v>
      </c>
      <c r="G505" s="153" t="s">
        <v>299</v>
      </c>
      <c r="H505" s="154">
        <v>283.41000000000003</v>
      </c>
      <c r="I505" s="155"/>
      <c r="J505" s="154">
        <f>ROUND(I505*H505,3)</f>
        <v>0</v>
      </c>
      <c r="K505" s="156"/>
      <c r="L505" s="33"/>
      <c r="M505" s="157" t="s">
        <v>1</v>
      </c>
      <c r="N505" s="158" t="s">
        <v>42</v>
      </c>
      <c r="P505" s="159">
        <f>O505*H505</f>
        <v>0</v>
      </c>
      <c r="Q505" s="159">
        <v>0</v>
      </c>
      <c r="R505" s="159">
        <f>Q505*H505</f>
        <v>0</v>
      </c>
      <c r="S505" s="159">
        <v>0</v>
      </c>
      <c r="T505" s="160">
        <f>S505*H505</f>
        <v>0</v>
      </c>
      <c r="AR505" s="161" t="s">
        <v>91</v>
      </c>
      <c r="AT505" s="161" t="s">
        <v>169</v>
      </c>
      <c r="AU505" s="161" t="s">
        <v>85</v>
      </c>
      <c r="AY505" s="17" t="s">
        <v>167</v>
      </c>
      <c r="BE505" s="96">
        <f>IF(N505="základná",J505,0)</f>
        <v>0</v>
      </c>
      <c r="BF505" s="96">
        <f>IF(N505="znížená",J505,0)</f>
        <v>0</v>
      </c>
      <c r="BG505" s="96">
        <f>IF(N505="zákl. prenesená",J505,0)</f>
        <v>0</v>
      </c>
      <c r="BH505" s="96">
        <f>IF(N505="zníž. prenesená",J505,0)</f>
        <v>0</v>
      </c>
      <c r="BI505" s="96">
        <f>IF(N505="nulová",J505,0)</f>
        <v>0</v>
      </c>
      <c r="BJ505" s="17" t="s">
        <v>85</v>
      </c>
      <c r="BK505" s="162">
        <f>ROUND(I505*H505,3)</f>
        <v>0</v>
      </c>
      <c r="BL505" s="17" t="s">
        <v>91</v>
      </c>
      <c r="BM505" s="161" t="s">
        <v>615</v>
      </c>
    </row>
    <row r="506" spans="2:65" s="12" customFormat="1" ht="33.75" x14ac:dyDescent="0.2">
      <c r="B506" s="163"/>
      <c r="D506" s="164" t="s">
        <v>173</v>
      </c>
      <c r="E506" s="165" t="s">
        <v>1</v>
      </c>
      <c r="F506" s="166" t="s">
        <v>589</v>
      </c>
      <c r="H506" s="167">
        <v>278.58999999999997</v>
      </c>
      <c r="I506" s="168"/>
      <c r="L506" s="163"/>
      <c r="M506" s="169"/>
      <c r="T506" s="170"/>
      <c r="AT506" s="165" t="s">
        <v>173</v>
      </c>
      <c r="AU506" s="165" t="s">
        <v>85</v>
      </c>
      <c r="AV506" s="12" t="s">
        <v>85</v>
      </c>
      <c r="AW506" s="12" t="s">
        <v>29</v>
      </c>
      <c r="AX506" s="12" t="s">
        <v>76</v>
      </c>
      <c r="AY506" s="165" t="s">
        <v>167</v>
      </c>
    </row>
    <row r="507" spans="2:65" s="12" customFormat="1" x14ac:dyDescent="0.2">
      <c r="B507" s="163"/>
      <c r="D507" s="164" t="s">
        <v>173</v>
      </c>
      <c r="E507" s="165" t="s">
        <v>1</v>
      </c>
      <c r="F507" s="166" t="s">
        <v>616</v>
      </c>
      <c r="H507" s="167">
        <v>1.26</v>
      </c>
      <c r="I507" s="168"/>
      <c r="L507" s="163"/>
      <c r="M507" s="169"/>
      <c r="T507" s="170"/>
      <c r="AT507" s="165" t="s">
        <v>173</v>
      </c>
      <c r="AU507" s="165" t="s">
        <v>85</v>
      </c>
      <c r="AV507" s="12" t="s">
        <v>85</v>
      </c>
      <c r="AW507" s="12" t="s">
        <v>29</v>
      </c>
      <c r="AX507" s="12" t="s">
        <v>76</v>
      </c>
      <c r="AY507" s="165" t="s">
        <v>167</v>
      </c>
    </row>
    <row r="508" spans="2:65" s="12" customFormat="1" x14ac:dyDescent="0.2">
      <c r="B508" s="163"/>
      <c r="D508" s="164" t="s">
        <v>173</v>
      </c>
      <c r="E508" s="165" t="s">
        <v>1</v>
      </c>
      <c r="F508" s="166" t="s">
        <v>598</v>
      </c>
      <c r="H508" s="167">
        <v>3.56</v>
      </c>
      <c r="I508" s="168"/>
      <c r="L508" s="163"/>
      <c r="M508" s="169"/>
      <c r="T508" s="170"/>
      <c r="AT508" s="165" t="s">
        <v>173</v>
      </c>
      <c r="AU508" s="165" t="s">
        <v>85</v>
      </c>
      <c r="AV508" s="12" t="s">
        <v>85</v>
      </c>
      <c r="AW508" s="12" t="s">
        <v>29</v>
      </c>
      <c r="AX508" s="12" t="s">
        <v>76</v>
      </c>
      <c r="AY508" s="165" t="s">
        <v>167</v>
      </c>
    </row>
    <row r="509" spans="2:65" s="13" customFormat="1" x14ac:dyDescent="0.2">
      <c r="B509" s="171"/>
      <c r="D509" s="164" t="s">
        <v>173</v>
      </c>
      <c r="E509" s="172" t="s">
        <v>1</v>
      </c>
      <c r="F509" s="173" t="s">
        <v>177</v>
      </c>
      <c r="H509" s="174">
        <v>283.40999999999997</v>
      </c>
      <c r="I509" s="175"/>
      <c r="L509" s="171"/>
      <c r="M509" s="176"/>
      <c r="T509" s="177"/>
      <c r="AT509" s="172" t="s">
        <v>173</v>
      </c>
      <c r="AU509" s="172" t="s">
        <v>85</v>
      </c>
      <c r="AV509" s="13" t="s">
        <v>91</v>
      </c>
      <c r="AW509" s="13" t="s">
        <v>29</v>
      </c>
      <c r="AX509" s="13" t="s">
        <v>81</v>
      </c>
      <c r="AY509" s="172" t="s">
        <v>167</v>
      </c>
    </row>
    <row r="510" spans="2:65" s="1" customFormat="1" ht="24.2" customHeight="1" x14ac:dyDescent="0.2">
      <c r="B510" s="149"/>
      <c r="C510" s="150" t="s">
        <v>381</v>
      </c>
      <c r="D510" s="150" t="s">
        <v>169</v>
      </c>
      <c r="E510" s="151" t="s">
        <v>617</v>
      </c>
      <c r="F510" s="152" t="s">
        <v>618</v>
      </c>
      <c r="G510" s="153" t="s">
        <v>299</v>
      </c>
      <c r="H510" s="154">
        <v>65.45</v>
      </c>
      <c r="I510" s="155"/>
      <c r="J510" s="154">
        <f>ROUND(I510*H510,3)</f>
        <v>0</v>
      </c>
      <c r="K510" s="156"/>
      <c r="L510" s="33"/>
      <c r="M510" s="157" t="s">
        <v>1</v>
      </c>
      <c r="N510" s="158" t="s">
        <v>42</v>
      </c>
      <c r="P510" s="159">
        <f>O510*H510</f>
        <v>0</v>
      </c>
      <c r="Q510" s="159">
        <v>0</v>
      </c>
      <c r="R510" s="159">
        <f>Q510*H510</f>
        <v>0</v>
      </c>
      <c r="S510" s="159">
        <v>0</v>
      </c>
      <c r="T510" s="160">
        <f>S510*H510</f>
        <v>0</v>
      </c>
      <c r="AR510" s="161" t="s">
        <v>91</v>
      </c>
      <c r="AT510" s="161" t="s">
        <v>169</v>
      </c>
      <c r="AU510" s="161" t="s">
        <v>85</v>
      </c>
      <c r="AY510" s="17" t="s">
        <v>167</v>
      </c>
      <c r="BE510" s="96">
        <f>IF(N510="základná",J510,0)</f>
        <v>0</v>
      </c>
      <c r="BF510" s="96">
        <f>IF(N510="znížená",J510,0)</f>
        <v>0</v>
      </c>
      <c r="BG510" s="96">
        <f>IF(N510="zákl. prenesená",J510,0)</f>
        <v>0</v>
      </c>
      <c r="BH510" s="96">
        <f>IF(N510="zníž. prenesená",J510,0)</f>
        <v>0</v>
      </c>
      <c r="BI510" s="96">
        <f>IF(N510="nulová",J510,0)</f>
        <v>0</v>
      </c>
      <c r="BJ510" s="17" t="s">
        <v>85</v>
      </c>
      <c r="BK510" s="162">
        <f>ROUND(I510*H510,3)</f>
        <v>0</v>
      </c>
      <c r="BL510" s="17" t="s">
        <v>91</v>
      </c>
      <c r="BM510" s="161" t="s">
        <v>619</v>
      </c>
    </row>
    <row r="511" spans="2:65" s="12" customFormat="1" x14ac:dyDescent="0.2">
      <c r="B511" s="163"/>
      <c r="D511" s="164" t="s">
        <v>173</v>
      </c>
      <c r="E511" s="165" t="s">
        <v>1</v>
      </c>
      <c r="F511" s="166" t="s">
        <v>590</v>
      </c>
      <c r="H511" s="167">
        <v>22.6</v>
      </c>
      <c r="I511" s="168"/>
      <c r="L511" s="163"/>
      <c r="M511" s="169"/>
      <c r="T511" s="170"/>
      <c r="AT511" s="165" t="s">
        <v>173</v>
      </c>
      <c r="AU511" s="165" t="s">
        <v>85</v>
      </c>
      <c r="AV511" s="12" t="s">
        <v>85</v>
      </c>
      <c r="AW511" s="12" t="s">
        <v>29</v>
      </c>
      <c r="AX511" s="12" t="s">
        <v>76</v>
      </c>
      <c r="AY511" s="165" t="s">
        <v>167</v>
      </c>
    </row>
    <row r="512" spans="2:65" s="12" customFormat="1" x14ac:dyDescent="0.2">
      <c r="B512" s="163"/>
      <c r="D512" s="164" t="s">
        <v>173</v>
      </c>
      <c r="E512" s="165" t="s">
        <v>1</v>
      </c>
      <c r="F512" s="166" t="s">
        <v>593</v>
      </c>
      <c r="H512" s="167">
        <v>39.31</v>
      </c>
      <c r="I512" s="168"/>
      <c r="L512" s="163"/>
      <c r="M512" s="169"/>
      <c r="T512" s="170"/>
      <c r="AT512" s="165" t="s">
        <v>173</v>
      </c>
      <c r="AU512" s="165" t="s">
        <v>85</v>
      </c>
      <c r="AV512" s="12" t="s">
        <v>85</v>
      </c>
      <c r="AW512" s="12" t="s">
        <v>29</v>
      </c>
      <c r="AX512" s="12" t="s">
        <v>76</v>
      </c>
      <c r="AY512" s="165" t="s">
        <v>167</v>
      </c>
    </row>
    <row r="513" spans="2:65" s="12" customFormat="1" x14ac:dyDescent="0.2">
      <c r="B513" s="163"/>
      <c r="D513" s="164" t="s">
        <v>173</v>
      </c>
      <c r="E513" s="165" t="s">
        <v>1</v>
      </c>
      <c r="F513" s="166" t="s">
        <v>594</v>
      </c>
      <c r="H513" s="167">
        <v>3.54</v>
      </c>
      <c r="I513" s="168"/>
      <c r="L513" s="163"/>
      <c r="M513" s="169"/>
      <c r="T513" s="170"/>
      <c r="AT513" s="165" t="s">
        <v>173</v>
      </c>
      <c r="AU513" s="165" t="s">
        <v>85</v>
      </c>
      <c r="AV513" s="12" t="s">
        <v>85</v>
      </c>
      <c r="AW513" s="12" t="s">
        <v>29</v>
      </c>
      <c r="AX513" s="12" t="s">
        <v>76</v>
      </c>
      <c r="AY513" s="165" t="s">
        <v>167</v>
      </c>
    </row>
    <row r="514" spans="2:65" s="13" customFormat="1" x14ac:dyDescent="0.2">
      <c r="B514" s="171"/>
      <c r="D514" s="164" t="s">
        <v>173</v>
      </c>
      <c r="E514" s="172" t="s">
        <v>1</v>
      </c>
      <c r="F514" s="173" t="s">
        <v>177</v>
      </c>
      <c r="H514" s="174">
        <v>65.45</v>
      </c>
      <c r="I514" s="175"/>
      <c r="L514" s="171"/>
      <c r="M514" s="176"/>
      <c r="T514" s="177"/>
      <c r="AT514" s="172" t="s">
        <v>173</v>
      </c>
      <c r="AU514" s="172" t="s">
        <v>85</v>
      </c>
      <c r="AV514" s="13" t="s">
        <v>91</v>
      </c>
      <c r="AW514" s="13" t="s">
        <v>29</v>
      </c>
      <c r="AX514" s="13" t="s">
        <v>81</v>
      </c>
      <c r="AY514" s="172" t="s">
        <v>167</v>
      </c>
    </row>
    <row r="515" spans="2:65" s="1" customFormat="1" ht="44.25" customHeight="1" x14ac:dyDescent="0.2">
      <c r="B515" s="149"/>
      <c r="C515" s="150" t="s">
        <v>620</v>
      </c>
      <c r="D515" s="150" t="s">
        <v>169</v>
      </c>
      <c r="E515" s="151" t="s">
        <v>621</v>
      </c>
      <c r="F515" s="152" t="s">
        <v>622</v>
      </c>
      <c r="G515" s="153" t="s">
        <v>299</v>
      </c>
      <c r="H515" s="154">
        <v>566.19000000000005</v>
      </c>
      <c r="I515" s="155"/>
      <c r="J515" s="154">
        <f>ROUND(I515*H515,3)</f>
        <v>0</v>
      </c>
      <c r="K515" s="156"/>
      <c r="L515" s="33"/>
      <c r="M515" s="157" t="s">
        <v>1</v>
      </c>
      <c r="N515" s="158" t="s">
        <v>42</v>
      </c>
      <c r="P515" s="159">
        <f>O515*H515</f>
        <v>0</v>
      </c>
      <c r="Q515" s="159">
        <v>0</v>
      </c>
      <c r="R515" s="159">
        <f>Q515*H515</f>
        <v>0</v>
      </c>
      <c r="S515" s="159">
        <v>0</v>
      </c>
      <c r="T515" s="160">
        <f>S515*H515</f>
        <v>0</v>
      </c>
      <c r="AR515" s="161" t="s">
        <v>91</v>
      </c>
      <c r="AT515" s="161" t="s">
        <v>169</v>
      </c>
      <c r="AU515" s="161" t="s">
        <v>85</v>
      </c>
      <c r="AY515" s="17" t="s">
        <v>167</v>
      </c>
      <c r="BE515" s="96">
        <f>IF(N515="základná",J515,0)</f>
        <v>0</v>
      </c>
      <c r="BF515" s="96">
        <f>IF(N515="znížená",J515,0)</f>
        <v>0</v>
      </c>
      <c r="BG515" s="96">
        <f>IF(N515="zákl. prenesená",J515,0)</f>
        <v>0</v>
      </c>
      <c r="BH515" s="96">
        <f>IF(N515="zníž. prenesená",J515,0)</f>
        <v>0</v>
      </c>
      <c r="BI515" s="96">
        <f>IF(N515="nulová",J515,0)</f>
        <v>0</v>
      </c>
      <c r="BJ515" s="17" t="s">
        <v>85</v>
      </c>
      <c r="BK515" s="162">
        <f>ROUND(I515*H515,3)</f>
        <v>0</v>
      </c>
      <c r="BL515" s="17" t="s">
        <v>91</v>
      </c>
      <c r="BM515" s="161" t="s">
        <v>623</v>
      </c>
    </row>
    <row r="516" spans="2:65" s="12" customFormat="1" ht="33.75" x14ac:dyDescent="0.2">
      <c r="B516" s="163"/>
      <c r="D516" s="164" t="s">
        <v>173</v>
      </c>
      <c r="E516" s="165" t="s">
        <v>1</v>
      </c>
      <c r="F516" s="166" t="s">
        <v>589</v>
      </c>
      <c r="H516" s="167">
        <v>278.58999999999997</v>
      </c>
      <c r="I516" s="168"/>
      <c r="L516" s="163"/>
      <c r="M516" s="169"/>
      <c r="T516" s="170"/>
      <c r="AT516" s="165" t="s">
        <v>173</v>
      </c>
      <c r="AU516" s="165" t="s">
        <v>85</v>
      </c>
      <c r="AV516" s="12" t="s">
        <v>85</v>
      </c>
      <c r="AW516" s="12" t="s">
        <v>29</v>
      </c>
      <c r="AX516" s="12" t="s">
        <v>76</v>
      </c>
      <c r="AY516" s="165" t="s">
        <v>167</v>
      </c>
    </row>
    <row r="517" spans="2:65" s="12" customFormat="1" x14ac:dyDescent="0.2">
      <c r="B517" s="163"/>
      <c r="D517" s="164" t="s">
        <v>173</v>
      </c>
      <c r="E517" s="165" t="s">
        <v>1</v>
      </c>
      <c r="F517" s="166" t="s">
        <v>590</v>
      </c>
      <c r="H517" s="167">
        <v>22.6</v>
      </c>
      <c r="I517" s="168"/>
      <c r="L517" s="163"/>
      <c r="M517" s="169"/>
      <c r="T517" s="170"/>
      <c r="AT517" s="165" t="s">
        <v>173</v>
      </c>
      <c r="AU517" s="165" t="s">
        <v>85</v>
      </c>
      <c r="AV517" s="12" t="s">
        <v>85</v>
      </c>
      <c r="AW517" s="12" t="s">
        <v>29</v>
      </c>
      <c r="AX517" s="12" t="s">
        <v>76</v>
      </c>
      <c r="AY517" s="165" t="s">
        <v>167</v>
      </c>
    </row>
    <row r="518" spans="2:65" s="12" customFormat="1" ht="33.75" x14ac:dyDescent="0.2">
      <c r="B518" s="163"/>
      <c r="D518" s="164" t="s">
        <v>173</v>
      </c>
      <c r="E518" s="165" t="s">
        <v>1</v>
      </c>
      <c r="F518" s="166" t="s">
        <v>592</v>
      </c>
      <c r="H518" s="167">
        <v>217.33</v>
      </c>
      <c r="I518" s="168"/>
      <c r="L518" s="163"/>
      <c r="M518" s="169"/>
      <c r="T518" s="170"/>
      <c r="AT518" s="165" t="s">
        <v>173</v>
      </c>
      <c r="AU518" s="165" t="s">
        <v>85</v>
      </c>
      <c r="AV518" s="12" t="s">
        <v>85</v>
      </c>
      <c r="AW518" s="12" t="s">
        <v>29</v>
      </c>
      <c r="AX518" s="12" t="s">
        <v>76</v>
      </c>
      <c r="AY518" s="165" t="s">
        <v>167</v>
      </c>
    </row>
    <row r="519" spans="2:65" s="12" customFormat="1" x14ac:dyDescent="0.2">
      <c r="B519" s="163"/>
      <c r="D519" s="164" t="s">
        <v>173</v>
      </c>
      <c r="E519" s="165" t="s">
        <v>1</v>
      </c>
      <c r="F519" s="166" t="s">
        <v>616</v>
      </c>
      <c r="H519" s="167">
        <v>1.26</v>
      </c>
      <c r="I519" s="168"/>
      <c r="L519" s="163"/>
      <c r="M519" s="169"/>
      <c r="T519" s="170"/>
      <c r="AT519" s="165" t="s">
        <v>173</v>
      </c>
      <c r="AU519" s="165" t="s">
        <v>85</v>
      </c>
      <c r="AV519" s="12" t="s">
        <v>85</v>
      </c>
      <c r="AW519" s="12" t="s">
        <v>29</v>
      </c>
      <c r="AX519" s="12" t="s">
        <v>76</v>
      </c>
      <c r="AY519" s="165" t="s">
        <v>167</v>
      </c>
    </row>
    <row r="520" spans="2:65" s="12" customFormat="1" x14ac:dyDescent="0.2">
      <c r="B520" s="163"/>
      <c r="D520" s="164" t="s">
        <v>173</v>
      </c>
      <c r="E520" s="165" t="s">
        <v>1</v>
      </c>
      <c r="F520" s="166" t="s">
        <v>593</v>
      </c>
      <c r="H520" s="167">
        <v>39.31</v>
      </c>
      <c r="I520" s="168"/>
      <c r="L520" s="163"/>
      <c r="M520" s="169"/>
      <c r="T520" s="170"/>
      <c r="AT520" s="165" t="s">
        <v>173</v>
      </c>
      <c r="AU520" s="165" t="s">
        <v>85</v>
      </c>
      <c r="AV520" s="12" t="s">
        <v>85</v>
      </c>
      <c r="AW520" s="12" t="s">
        <v>29</v>
      </c>
      <c r="AX520" s="12" t="s">
        <v>76</v>
      </c>
      <c r="AY520" s="165" t="s">
        <v>167</v>
      </c>
    </row>
    <row r="521" spans="2:65" s="12" customFormat="1" x14ac:dyDescent="0.2">
      <c r="B521" s="163"/>
      <c r="D521" s="164" t="s">
        <v>173</v>
      </c>
      <c r="E521" s="165" t="s">
        <v>1</v>
      </c>
      <c r="F521" s="166" t="s">
        <v>594</v>
      </c>
      <c r="H521" s="167">
        <v>3.54</v>
      </c>
      <c r="I521" s="168"/>
      <c r="L521" s="163"/>
      <c r="M521" s="169"/>
      <c r="T521" s="170"/>
      <c r="AT521" s="165" t="s">
        <v>173</v>
      </c>
      <c r="AU521" s="165" t="s">
        <v>85</v>
      </c>
      <c r="AV521" s="12" t="s">
        <v>85</v>
      </c>
      <c r="AW521" s="12" t="s">
        <v>29</v>
      </c>
      <c r="AX521" s="12" t="s">
        <v>76</v>
      </c>
      <c r="AY521" s="165" t="s">
        <v>167</v>
      </c>
    </row>
    <row r="522" spans="2:65" s="12" customFormat="1" x14ac:dyDescent="0.2">
      <c r="B522" s="163"/>
      <c r="D522" s="164" t="s">
        <v>173</v>
      </c>
      <c r="E522" s="165" t="s">
        <v>1</v>
      </c>
      <c r="F522" s="166" t="s">
        <v>598</v>
      </c>
      <c r="H522" s="167">
        <v>3.56</v>
      </c>
      <c r="I522" s="168"/>
      <c r="L522" s="163"/>
      <c r="M522" s="169"/>
      <c r="T522" s="170"/>
      <c r="AT522" s="165" t="s">
        <v>173</v>
      </c>
      <c r="AU522" s="165" t="s">
        <v>85</v>
      </c>
      <c r="AV522" s="12" t="s">
        <v>85</v>
      </c>
      <c r="AW522" s="12" t="s">
        <v>29</v>
      </c>
      <c r="AX522" s="12" t="s">
        <v>76</v>
      </c>
      <c r="AY522" s="165" t="s">
        <v>167</v>
      </c>
    </row>
    <row r="523" spans="2:65" s="13" customFormat="1" x14ac:dyDescent="0.2">
      <c r="B523" s="171"/>
      <c r="D523" s="164" t="s">
        <v>173</v>
      </c>
      <c r="E523" s="172" t="s">
        <v>1</v>
      </c>
      <c r="F523" s="173" t="s">
        <v>177</v>
      </c>
      <c r="H523" s="174">
        <v>566.18999999999983</v>
      </c>
      <c r="I523" s="175"/>
      <c r="L523" s="171"/>
      <c r="M523" s="176"/>
      <c r="T523" s="177"/>
      <c r="AT523" s="172" t="s">
        <v>173</v>
      </c>
      <c r="AU523" s="172" t="s">
        <v>85</v>
      </c>
      <c r="AV523" s="13" t="s">
        <v>91</v>
      </c>
      <c r="AW523" s="13" t="s">
        <v>29</v>
      </c>
      <c r="AX523" s="13" t="s">
        <v>81</v>
      </c>
      <c r="AY523" s="172" t="s">
        <v>167</v>
      </c>
    </row>
    <row r="524" spans="2:65" s="1" customFormat="1" ht="16.5" customHeight="1" x14ac:dyDescent="0.2">
      <c r="B524" s="149"/>
      <c r="C524" s="150" t="s">
        <v>386</v>
      </c>
      <c r="D524" s="150" t="s">
        <v>169</v>
      </c>
      <c r="E524" s="151" t="s">
        <v>624</v>
      </c>
      <c r="F524" s="152" t="s">
        <v>625</v>
      </c>
      <c r="G524" s="153" t="s">
        <v>299</v>
      </c>
      <c r="H524" s="154">
        <v>566.19000000000005</v>
      </c>
      <c r="I524" s="155"/>
      <c r="J524" s="154">
        <f>ROUND(I524*H524,3)</f>
        <v>0</v>
      </c>
      <c r="K524" s="156"/>
      <c r="L524" s="33"/>
      <c r="M524" s="157" t="s">
        <v>1</v>
      </c>
      <c r="N524" s="158" t="s">
        <v>42</v>
      </c>
      <c r="P524" s="159">
        <f>O524*H524</f>
        <v>0</v>
      </c>
      <c r="Q524" s="159">
        <v>0</v>
      </c>
      <c r="R524" s="159">
        <f>Q524*H524</f>
        <v>0</v>
      </c>
      <c r="S524" s="159">
        <v>0</v>
      </c>
      <c r="T524" s="160">
        <f>S524*H524</f>
        <v>0</v>
      </c>
      <c r="AR524" s="161" t="s">
        <v>91</v>
      </c>
      <c r="AT524" s="161" t="s">
        <v>169</v>
      </c>
      <c r="AU524" s="161" t="s">
        <v>85</v>
      </c>
      <c r="AY524" s="17" t="s">
        <v>167</v>
      </c>
      <c r="BE524" s="96">
        <f>IF(N524="základná",J524,0)</f>
        <v>0</v>
      </c>
      <c r="BF524" s="96">
        <f>IF(N524="znížená",J524,0)</f>
        <v>0</v>
      </c>
      <c r="BG524" s="96">
        <f>IF(N524="zákl. prenesená",J524,0)</f>
        <v>0</v>
      </c>
      <c r="BH524" s="96">
        <f>IF(N524="zníž. prenesená",J524,0)</f>
        <v>0</v>
      </c>
      <c r="BI524" s="96">
        <f>IF(N524="nulová",J524,0)</f>
        <v>0</v>
      </c>
      <c r="BJ524" s="17" t="s">
        <v>85</v>
      </c>
      <c r="BK524" s="162">
        <f>ROUND(I524*H524,3)</f>
        <v>0</v>
      </c>
      <c r="BL524" s="17" t="s">
        <v>91</v>
      </c>
      <c r="BM524" s="161" t="s">
        <v>626</v>
      </c>
    </row>
    <row r="525" spans="2:65" s="12" customFormat="1" ht="33.75" x14ac:dyDescent="0.2">
      <c r="B525" s="163"/>
      <c r="D525" s="164" t="s">
        <v>173</v>
      </c>
      <c r="E525" s="165" t="s">
        <v>1</v>
      </c>
      <c r="F525" s="166" t="s">
        <v>589</v>
      </c>
      <c r="H525" s="167">
        <v>278.58999999999997</v>
      </c>
      <c r="I525" s="168"/>
      <c r="L525" s="163"/>
      <c r="M525" s="169"/>
      <c r="T525" s="170"/>
      <c r="AT525" s="165" t="s">
        <v>173</v>
      </c>
      <c r="AU525" s="165" t="s">
        <v>85</v>
      </c>
      <c r="AV525" s="12" t="s">
        <v>85</v>
      </c>
      <c r="AW525" s="12" t="s">
        <v>29</v>
      </c>
      <c r="AX525" s="12" t="s">
        <v>76</v>
      </c>
      <c r="AY525" s="165" t="s">
        <v>167</v>
      </c>
    </row>
    <row r="526" spans="2:65" s="12" customFormat="1" x14ac:dyDescent="0.2">
      <c r="B526" s="163"/>
      <c r="D526" s="164" t="s">
        <v>173</v>
      </c>
      <c r="E526" s="165" t="s">
        <v>1</v>
      </c>
      <c r="F526" s="166" t="s">
        <v>590</v>
      </c>
      <c r="H526" s="167">
        <v>22.6</v>
      </c>
      <c r="I526" s="168"/>
      <c r="L526" s="163"/>
      <c r="M526" s="169"/>
      <c r="T526" s="170"/>
      <c r="AT526" s="165" t="s">
        <v>173</v>
      </c>
      <c r="AU526" s="165" t="s">
        <v>85</v>
      </c>
      <c r="AV526" s="12" t="s">
        <v>85</v>
      </c>
      <c r="AW526" s="12" t="s">
        <v>29</v>
      </c>
      <c r="AX526" s="12" t="s">
        <v>76</v>
      </c>
      <c r="AY526" s="165" t="s">
        <v>167</v>
      </c>
    </row>
    <row r="527" spans="2:65" s="12" customFormat="1" ht="33.75" x14ac:dyDescent="0.2">
      <c r="B527" s="163"/>
      <c r="D527" s="164" t="s">
        <v>173</v>
      </c>
      <c r="E527" s="165" t="s">
        <v>1</v>
      </c>
      <c r="F527" s="166" t="s">
        <v>592</v>
      </c>
      <c r="H527" s="167">
        <v>217.33</v>
      </c>
      <c r="I527" s="168"/>
      <c r="L527" s="163"/>
      <c r="M527" s="169"/>
      <c r="T527" s="170"/>
      <c r="AT527" s="165" t="s">
        <v>173</v>
      </c>
      <c r="AU527" s="165" t="s">
        <v>85</v>
      </c>
      <c r="AV527" s="12" t="s">
        <v>85</v>
      </c>
      <c r="AW527" s="12" t="s">
        <v>29</v>
      </c>
      <c r="AX527" s="12" t="s">
        <v>76</v>
      </c>
      <c r="AY527" s="165" t="s">
        <v>167</v>
      </c>
    </row>
    <row r="528" spans="2:65" s="12" customFormat="1" x14ac:dyDescent="0.2">
      <c r="B528" s="163"/>
      <c r="D528" s="164" t="s">
        <v>173</v>
      </c>
      <c r="E528" s="165" t="s">
        <v>1</v>
      </c>
      <c r="F528" s="166" t="s">
        <v>616</v>
      </c>
      <c r="H528" s="167">
        <v>1.26</v>
      </c>
      <c r="I528" s="168"/>
      <c r="L528" s="163"/>
      <c r="M528" s="169"/>
      <c r="T528" s="170"/>
      <c r="AT528" s="165" t="s">
        <v>173</v>
      </c>
      <c r="AU528" s="165" t="s">
        <v>85</v>
      </c>
      <c r="AV528" s="12" t="s">
        <v>85</v>
      </c>
      <c r="AW528" s="12" t="s">
        <v>29</v>
      </c>
      <c r="AX528" s="12" t="s">
        <v>76</v>
      </c>
      <c r="AY528" s="165" t="s">
        <v>167</v>
      </c>
    </row>
    <row r="529" spans="2:65" s="12" customFormat="1" x14ac:dyDescent="0.2">
      <c r="B529" s="163"/>
      <c r="D529" s="164" t="s">
        <v>173</v>
      </c>
      <c r="E529" s="165" t="s">
        <v>1</v>
      </c>
      <c r="F529" s="166" t="s">
        <v>593</v>
      </c>
      <c r="H529" s="167">
        <v>39.31</v>
      </c>
      <c r="I529" s="168"/>
      <c r="L529" s="163"/>
      <c r="M529" s="169"/>
      <c r="T529" s="170"/>
      <c r="AT529" s="165" t="s">
        <v>173</v>
      </c>
      <c r="AU529" s="165" t="s">
        <v>85</v>
      </c>
      <c r="AV529" s="12" t="s">
        <v>85</v>
      </c>
      <c r="AW529" s="12" t="s">
        <v>29</v>
      </c>
      <c r="AX529" s="12" t="s">
        <v>76</v>
      </c>
      <c r="AY529" s="165" t="s">
        <v>167</v>
      </c>
    </row>
    <row r="530" spans="2:65" s="12" customFormat="1" x14ac:dyDescent="0.2">
      <c r="B530" s="163"/>
      <c r="D530" s="164" t="s">
        <v>173</v>
      </c>
      <c r="E530" s="165" t="s">
        <v>1</v>
      </c>
      <c r="F530" s="166" t="s">
        <v>594</v>
      </c>
      <c r="H530" s="167">
        <v>3.54</v>
      </c>
      <c r="I530" s="168"/>
      <c r="L530" s="163"/>
      <c r="M530" s="169"/>
      <c r="T530" s="170"/>
      <c r="AT530" s="165" t="s">
        <v>173</v>
      </c>
      <c r="AU530" s="165" t="s">
        <v>85</v>
      </c>
      <c r="AV530" s="12" t="s">
        <v>85</v>
      </c>
      <c r="AW530" s="12" t="s">
        <v>29</v>
      </c>
      <c r="AX530" s="12" t="s">
        <v>76</v>
      </c>
      <c r="AY530" s="165" t="s">
        <v>167</v>
      </c>
    </row>
    <row r="531" spans="2:65" s="12" customFormat="1" x14ac:dyDescent="0.2">
      <c r="B531" s="163"/>
      <c r="D531" s="164" t="s">
        <v>173</v>
      </c>
      <c r="E531" s="165" t="s">
        <v>1</v>
      </c>
      <c r="F531" s="166" t="s">
        <v>598</v>
      </c>
      <c r="H531" s="167">
        <v>3.56</v>
      </c>
      <c r="I531" s="168"/>
      <c r="L531" s="163"/>
      <c r="M531" s="169"/>
      <c r="T531" s="170"/>
      <c r="AT531" s="165" t="s">
        <v>173</v>
      </c>
      <c r="AU531" s="165" t="s">
        <v>85</v>
      </c>
      <c r="AV531" s="12" t="s">
        <v>85</v>
      </c>
      <c r="AW531" s="12" t="s">
        <v>29</v>
      </c>
      <c r="AX531" s="12" t="s">
        <v>76</v>
      </c>
      <c r="AY531" s="165" t="s">
        <v>167</v>
      </c>
    </row>
    <row r="532" spans="2:65" s="13" customFormat="1" x14ac:dyDescent="0.2">
      <c r="B532" s="171"/>
      <c r="D532" s="164" t="s">
        <v>173</v>
      </c>
      <c r="E532" s="172" t="s">
        <v>1</v>
      </c>
      <c r="F532" s="173" t="s">
        <v>177</v>
      </c>
      <c r="H532" s="174">
        <v>566.18999999999983</v>
      </c>
      <c r="I532" s="175"/>
      <c r="L532" s="171"/>
      <c r="M532" s="176"/>
      <c r="T532" s="177"/>
      <c r="AT532" s="172" t="s">
        <v>173</v>
      </c>
      <c r="AU532" s="172" t="s">
        <v>85</v>
      </c>
      <c r="AV532" s="13" t="s">
        <v>91</v>
      </c>
      <c r="AW532" s="13" t="s">
        <v>29</v>
      </c>
      <c r="AX532" s="13" t="s">
        <v>81</v>
      </c>
      <c r="AY532" s="172" t="s">
        <v>167</v>
      </c>
    </row>
    <row r="533" spans="2:65" s="1" customFormat="1" ht="21.75" customHeight="1" x14ac:dyDescent="0.2">
      <c r="B533" s="149"/>
      <c r="C533" s="150" t="s">
        <v>627</v>
      </c>
      <c r="D533" s="150" t="s">
        <v>169</v>
      </c>
      <c r="E533" s="151" t="s">
        <v>628</v>
      </c>
      <c r="F533" s="152" t="s">
        <v>629</v>
      </c>
      <c r="G533" s="153" t="s">
        <v>299</v>
      </c>
      <c r="H533" s="154">
        <v>791.5</v>
      </c>
      <c r="I533" s="155"/>
      <c r="J533" s="154">
        <f>ROUND(I533*H533,3)</f>
        <v>0</v>
      </c>
      <c r="K533" s="156"/>
      <c r="L533" s="33"/>
      <c r="M533" s="157" t="s">
        <v>1</v>
      </c>
      <c r="N533" s="158" t="s">
        <v>42</v>
      </c>
      <c r="P533" s="159">
        <f>O533*H533</f>
        <v>0</v>
      </c>
      <c r="Q533" s="159">
        <v>0</v>
      </c>
      <c r="R533" s="159">
        <f>Q533*H533</f>
        <v>0</v>
      </c>
      <c r="S533" s="159">
        <v>0</v>
      </c>
      <c r="T533" s="160">
        <f>S533*H533</f>
        <v>0</v>
      </c>
      <c r="AR533" s="161" t="s">
        <v>91</v>
      </c>
      <c r="AT533" s="161" t="s">
        <v>169</v>
      </c>
      <c r="AU533" s="161" t="s">
        <v>85</v>
      </c>
      <c r="AY533" s="17" t="s">
        <v>167</v>
      </c>
      <c r="BE533" s="96">
        <f>IF(N533="základná",J533,0)</f>
        <v>0</v>
      </c>
      <c r="BF533" s="96">
        <f>IF(N533="znížená",J533,0)</f>
        <v>0</v>
      </c>
      <c r="BG533" s="96">
        <f>IF(N533="zákl. prenesená",J533,0)</f>
        <v>0</v>
      </c>
      <c r="BH533" s="96">
        <f>IF(N533="zníž. prenesená",J533,0)</f>
        <v>0</v>
      </c>
      <c r="BI533" s="96">
        <f>IF(N533="nulová",J533,0)</f>
        <v>0</v>
      </c>
      <c r="BJ533" s="17" t="s">
        <v>85</v>
      </c>
      <c r="BK533" s="162">
        <f>ROUND(I533*H533,3)</f>
        <v>0</v>
      </c>
      <c r="BL533" s="17" t="s">
        <v>91</v>
      </c>
      <c r="BM533" s="161" t="s">
        <v>630</v>
      </c>
    </row>
    <row r="534" spans="2:65" s="12" customFormat="1" ht="33.75" x14ac:dyDescent="0.2">
      <c r="B534" s="163"/>
      <c r="D534" s="164" t="s">
        <v>173</v>
      </c>
      <c r="E534" s="165" t="s">
        <v>1</v>
      </c>
      <c r="F534" s="166" t="s">
        <v>589</v>
      </c>
      <c r="H534" s="167">
        <v>278.58999999999997</v>
      </c>
      <c r="I534" s="168"/>
      <c r="L534" s="163"/>
      <c r="M534" s="169"/>
      <c r="T534" s="170"/>
      <c r="AT534" s="165" t="s">
        <v>173</v>
      </c>
      <c r="AU534" s="165" t="s">
        <v>85</v>
      </c>
      <c r="AV534" s="12" t="s">
        <v>85</v>
      </c>
      <c r="AW534" s="12" t="s">
        <v>29</v>
      </c>
      <c r="AX534" s="12" t="s">
        <v>76</v>
      </c>
      <c r="AY534" s="165" t="s">
        <v>167</v>
      </c>
    </row>
    <row r="535" spans="2:65" s="12" customFormat="1" x14ac:dyDescent="0.2">
      <c r="B535" s="163"/>
      <c r="D535" s="164" t="s">
        <v>173</v>
      </c>
      <c r="E535" s="165" t="s">
        <v>1</v>
      </c>
      <c r="F535" s="166" t="s">
        <v>590</v>
      </c>
      <c r="H535" s="167">
        <v>22.6</v>
      </c>
      <c r="I535" s="168"/>
      <c r="L535" s="163"/>
      <c r="M535" s="169"/>
      <c r="T535" s="170"/>
      <c r="AT535" s="165" t="s">
        <v>173</v>
      </c>
      <c r="AU535" s="165" t="s">
        <v>85</v>
      </c>
      <c r="AV535" s="12" t="s">
        <v>85</v>
      </c>
      <c r="AW535" s="12" t="s">
        <v>29</v>
      </c>
      <c r="AX535" s="12" t="s">
        <v>76</v>
      </c>
      <c r="AY535" s="165" t="s">
        <v>167</v>
      </c>
    </row>
    <row r="536" spans="2:65" s="12" customFormat="1" x14ac:dyDescent="0.2">
      <c r="B536" s="163"/>
      <c r="D536" s="164" t="s">
        <v>173</v>
      </c>
      <c r="E536" s="165" t="s">
        <v>1</v>
      </c>
      <c r="F536" s="166" t="s">
        <v>616</v>
      </c>
      <c r="H536" s="167">
        <v>1.26</v>
      </c>
      <c r="I536" s="168"/>
      <c r="L536" s="163"/>
      <c r="M536" s="169"/>
      <c r="T536" s="170"/>
      <c r="AT536" s="165" t="s">
        <v>173</v>
      </c>
      <c r="AU536" s="165" t="s">
        <v>85</v>
      </c>
      <c r="AV536" s="12" t="s">
        <v>85</v>
      </c>
      <c r="AW536" s="12" t="s">
        <v>29</v>
      </c>
      <c r="AX536" s="12" t="s">
        <v>76</v>
      </c>
      <c r="AY536" s="165" t="s">
        <v>167</v>
      </c>
    </row>
    <row r="537" spans="2:65" s="12" customFormat="1" x14ac:dyDescent="0.2">
      <c r="B537" s="163"/>
      <c r="D537" s="164" t="s">
        <v>173</v>
      </c>
      <c r="E537" s="165" t="s">
        <v>1</v>
      </c>
      <c r="F537" s="166" t="s">
        <v>593</v>
      </c>
      <c r="H537" s="167">
        <v>39.31</v>
      </c>
      <c r="I537" s="168"/>
      <c r="L537" s="163"/>
      <c r="M537" s="169"/>
      <c r="T537" s="170"/>
      <c r="AT537" s="165" t="s">
        <v>173</v>
      </c>
      <c r="AU537" s="165" t="s">
        <v>85</v>
      </c>
      <c r="AV537" s="12" t="s">
        <v>85</v>
      </c>
      <c r="AW537" s="12" t="s">
        <v>29</v>
      </c>
      <c r="AX537" s="12" t="s">
        <v>76</v>
      </c>
      <c r="AY537" s="165" t="s">
        <v>167</v>
      </c>
    </row>
    <row r="538" spans="2:65" s="12" customFormat="1" x14ac:dyDescent="0.2">
      <c r="B538" s="163"/>
      <c r="D538" s="164" t="s">
        <v>173</v>
      </c>
      <c r="E538" s="165" t="s">
        <v>1</v>
      </c>
      <c r="F538" s="166" t="s">
        <v>594</v>
      </c>
      <c r="H538" s="167">
        <v>3.54</v>
      </c>
      <c r="I538" s="168"/>
      <c r="L538" s="163"/>
      <c r="M538" s="169"/>
      <c r="T538" s="170"/>
      <c r="AT538" s="165" t="s">
        <v>173</v>
      </c>
      <c r="AU538" s="165" t="s">
        <v>85</v>
      </c>
      <c r="AV538" s="12" t="s">
        <v>85</v>
      </c>
      <c r="AW538" s="12" t="s">
        <v>29</v>
      </c>
      <c r="AX538" s="12" t="s">
        <v>76</v>
      </c>
      <c r="AY538" s="165" t="s">
        <v>167</v>
      </c>
    </row>
    <row r="539" spans="2:65" s="12" customFormat="1" ht="33.75" x14ac:dyDescent="0.2">
      <c r="B539" s="163"/>
      <c r="D539" s="164" t="s">
        <v>173</v>
      </c>
      <c r="E539" s="165" t="s">
        <v>1</v>
      </c>
      <c r="F539" s="166" t="s">
        <v>631</v>
      </c>
      <c r="H539" s="167">
        <v>442.64</v>
      </c>
      <c r="I539" s="168"/>
      <c r="L539" s="163"/>
      <c r="M539" s="169"/>
      <c r="T539" s="170"/>
      <c r="AT539" s="165" t="s">
        <v>173</v>
      </c>
      <c r="AU539" s="165" t="s">
        <v>85</v>
      </c>
      <c r="AV539" s="12" t="s">
        <v>85</v>
      </c>
      <c r="AW539" s="12" t="s">
        <v>29</v>
      </c>
      <c r="AX539" s="12" t="s">
        <v>76</v>
      </c>
      <c r="AY539" s="165" t="s">
        <v>167</v>
      </c>
    </row>
    <row r="540" spans="2:65" s="12" customFormat="1" x14ac:dyDescent="0.2">
      <c r="B540" s="163"/>
      <c r="D540" s="164" t="s">
        <v>173</v>
      </c>
      <c r="E540" s="165" t="s">
        <v>1</v>
      </c>
      <c r="F540" s="166" t="s">
        <v>598</v>
      </c>
      <c r="H540" s="167">
        <v>3.56</v>
      </c>
      <c r="I540" s="168"/>
      <c r="L540" s="163"/>
      <c r="M540" s="169"/>
      <c r="T540" s="170"/>
      <c r="AT540" s="165" t="s">
        <v>173</v>
      </c>
      <c r="AU540" s="165" t="s">
        <v>85</v>
      </c>
      <c r="AV540" s="12" t="s">
        <v>85</v>
      </c>
      <c r="AW540" s="12" t="s">
        <v>29</v>
      </c>
      <c r="AX540" s="12" t="s">
        <v>76</v>
      </c>
      <c r="AY540" s="165" t="s">
        <v>167</v>
      </c>
    </row>
    <row r="541" spans="2:65" s="13" customFormat="1" x14ac:dyDescent="0.2">
      <c r="B541" s="171"/>
      <c r="D541" s="164" t="s">
        <v>173</v>
      </c>
      <c r="E541" s="172" t="s">
        <v>1</v>
      </c>
      <c r="F541" s="173" t="s">
        <v>177</v>
      </c>
      <c r="H541" s="174">
        <v>791.5</v>
      </c>
      <c r="I541" s="175"/>
      <c r="L541" s="171"/>
      <c r="M541" s="176"/>
      <c r="T541" s="177"/>
      <c r="AT541" s="172" t="s">
        <v>173</v>
      </c>
      <c r="AU541" s="172" t="s">
        <v>85</v>
      </c>
      <c r="AV541" s="13" t="s">
        <v>91</v>
      </c>
      <c r="AW541" s="13" t="s">
        <v>29</v>
      </c>
      <c r="AX541" s="13" t="s">
        <v>81</v>
      </c>
      <c r="AY541" s="172" t="s">
        <v>167</v>
      </c>
    </row>
    <row r="542" spans="2:65" s="1" customFormat="1" ht="37.9" customHeight="1" x14ac:dyDescent="0.2">
      <c r="B542" s="149"/>
      <c r="C542" s="150" t="s">
        <v>391</v>
      </c>
      <c r="D542" s="150" t="s">
        <v>169</v>
      </c>
      <c r="E542" s="151" t="s">
        <v>632</v>
      </c>
      <c r="F542" s="152" t="s">
        <v>633</v>
      </c>
      <c r="G542" s="153" t="s">
        <v>172</v>
      </c>
      <c r="H542" s="154">
        <v>28.949000000000002</v>
      </c>
      <c r="I542" s="155"/>
      <c r="J542" s="154">
        <f>ROUND(I542*H542,3)</f>
        <v>0</v>
      </c>
      <c r="K542" s="156"/>
      <c r="L542" s="33"/>
      <c r="M542" s="157" t="s">
        <v>1</v>
      </c>
      <c r="N542" s="158" t="s">
        <v>42</v>
      </c>
      <c r="P542" s="159">
        <f>O542*H542</f>
        <v>0</v>
      </c>
      <c r="Q542" s="159">
        <v>0</v>
      </c>
      <c r="R542" s="159">
        <f>Q542*H542</f>
        <v>0</v>
      </c>
      <c r="S542" s="159">
        <v>0</v>
      </c>
      <c r="T542" s="160">
        <f>S542*H542</f>
        <v>0</v>
      </c>
      <c r="AR542" s="161" t="s">
        <v>91</v>
      </c>
      <c r="AT542" s="161" t="s">
        <v>169</v>
      </c>
      <c r="AU542" s="161" t="s">
        <v>85</v>
      </c>
      <c r="AY542" s="17" t="s">
        <v>167</v>
      </c>
      <c r="BE542" s="96">
        <f>IF(N542="základná",J542,0)</f>
        <v>0</v>
      </c>
      <c r="BF542" s="96">
        <f>IF(N542="znížená",J542,0)</f>
        <v>0</v>
      </c>
      <c r="BG542" s="96">
        <f>IF(N542="zákl. prenesená",J542,0)</f>
        <v>0</v>
      </c>
      <c r="BH542" s="96">
        <f>IF(N542="zníž. prenesená",J542,0)</f>
        <v>0</v>
      </c>
      <c r="BI542" s="96">
        <f>IF(N542="nulová",J542,0)</f>
        <v>0</v>
      </c>
      <c r="BJ542" s="17" t="s">
        <v>85</v>
      </c>
      <c r="BK542" s="162">
        <f>ROUND(I542*H542,3)</f>
        <v>0</v>
      </c>
      <c r="BL542" s="17" t="s">
        <v>91</v>
      </c>
      <c r="BM542" s="161" t="s">
        <v>634</v>
      </c>
    </row>
    <row r="543" spans="2:65" s="12" customFormat="1" x14ac:dyDescent="0.2">
      <c r="B543" s="163"/>
      <c r="D543" s="164" t="s">
        <v>173</v>
      </c>
      <c r="E543" s="165" t="s">
        <v>1</v>
      </c>
      <c r="F543" s="166" t="s">
        <v>635</v>
      </c>
      <c r="H543" s="167">
        <v>1.1439999999999999</v>
      </c>
      <c r="I543" s="168"/>
      <c r="L543" s="163"/>
      <c r="M543" s="169"/>
      <c r="T543" s="170"/>
      <c r="AT543" s="165" t="s">
        <v>173</v>
      </c>
      <c r="AU543" s="165" t="s">
        <v>85</v>
      </c>
      <c r="AV543" s="12" t="s">
        <v>85</v>
      </c>
      <c r="AW543" s="12" t="s">
        <v>29</v>
      </c>
      <c r="AX543" s="12" t="s">
        <v>76</v>
      </c>
      <c r="AY543" s="165" t="s">
        <v>167</v>
      </c>
    </row>
    <row r="544" spans="2:65" s="12" customFormat="1" x14ac:dyDescent="0.2">
      <c r="B544" s="163"/>
      <c r="D544" s="164" t="s">
        <v>173</v>
      </c>
      <c r="E544" s="165" t="s">
        <v>1</v>
      </c>
      <c r="F544" s="166" t="s">
        <v>636</v>
      </c>
      <c r="H544" s="167">
        <v>1.4159999999999999</v>
      </c>
      <c r="I544" s="168"/>
      <c r="L544" s="163"/>
      <c r="M544" s="169"/>
      <c r="T544" s="170"/>
      <c r="AT544" s="165" t="s">
        <v>173</v>
      </c>
      <c r="AU544" s="165" t="s">
        <v>85</v>
      </c>
      <c r="AV544" s="12" t="s">
        <v>85</v>
      </c>
      <c r="AW544" s="12" t="s">
        <v>29</v>
      </c>
      <c r="AX544" s="12" t="s">
        <v>76</v>
      </c>
      <c r="AY544" s="165" t="s">
        <v>167</v>
      </c>
    </row>
    <row r="545" spans="2:65" s="12" customFormat="1" x14ac:dyDescent="0.2">
      <c r="B545" s="163"/>
      <c r="D545" s="164" t="s">
        <v>173</v>
      </c>
      <c r="E545" s="165" t="s">
        <v>1</v>
      </c>
      <c r="F545" s="166" t="s">
        <v>637</v>
      </c>
      <c r="H545" s="167">
        <v>20.986000000000001</v>
      </c>
      <c r="I545" s="168"/>
      <c r="L545" s="163"/>
      <c r="M545" s="169"/>
      <c r="T545" s="170"/>
      <c r="AT545" s="165" t="s">
        <v>173</v>
      </c>
      <c r="AU545" s="165" t="s">
        <v>85</v>
      </c>
      <c r="AV545" s="12" t="s">
        <v>85</v>
      </c>
      <c r="AW545" s="12" t="s">
        <v>29</v>
      </c>
      <c r="AX545" s="12" t="s">
        <v>76</v>
      </c>
      <c r="AY545" s="165" t="s">
        <v>167</v>
      </c>
    </row>
    <row r="546" spans="2:65" s="12" customFormat="1" x14ac:dyDescent="0.2">
      <c r="B546" s="163"/>
      <c r="D546" s="164" t="s">
        <v>173</v>
      </c>
      <c r="E546" s="165" t="s">
        <v>1</v>
      </c>
      <c r="F546" s="166" t="s">
        <v>638</v>
      </c>
      <c r="H546" s="167">
        <v>5.4029999999999996</v>
      </c>
      <c r="I546" s="168"/>
      <c r="L546" s="163"/>
      <c r="M546" s="169"/>
      <c r="T546" s="170"/>
      <c r="AT546" s="165" t="s">
        <v>173</v>
      </c>
      <c r="AU546" s="165" t="s">
        <v>85</v>
      </c>
      <c r="AV546" s="12" t="s">
        <v>85</v>
      </c>
      <c r="AW546" s="12" t="s">
        <v>29</v>
      </c>
      <c r="AX546" s="12" t="s">
        <v>76</v>
      </c>
      <c r="AY546" s="165" t="s">
        <v>167</v>
      </c>
    </row>
    <row r="547" spans="2:65" s="13" customFormat="1" x14ac:dyDescent="0.2">
      <c r="B547" s="171"/>
      <c r="D547" s="164" t="s">
        <v>173</v>
      </c>
      <c r="E547" s="172" t="s">
        <v>1</v>
      </c>
      <c r="F547" s="173" t="s">
        <v>177</v>
      </c>
      <c r="H547" s="174">
        <v>28.948999999999998</v>
      </c>
      <c r="I547" s="175"/>
      <c r="L547" s="171"/>
      <c r="M547" s="176"/>
      <c r="T547" s="177"/>
      <c r="AT547" s="172" t="s">
        <v>173</v>
      </c>
      <c r="AU547" s="172" t="s">
        <v>85</v>
      </c>
      <c r="AV547" s="13" t="s">
        <v>91</v>
      </c>
      <c r="AW547" s="13" t="s">
        <v>29</v>
      </c>
      <c r="AX547" s="13" t="s">
        <v>81</v>
      </c>
      <c r="AY547" s="172" t="s">
        <v>167</v>
      </c>
    </row>
    <row r="548" spans="2:65" s="1" customFormat="1" ht="33" customHeight="1" x14ac:dyDescent="0.2">
      <c r="B548" s="149"/>
      <c r="C548" s="150" t="s">
        <v>639</v>
      </c>
      <c r="D548" s="150" t="s">
        <v>169</v>
      </c>
      <c r="E548" s="151" t="s">
        <v>640</v>
      </c>
      <c r="F548" s="152" t="s">
        <v>641</v>
      </c>
      <c r="G548" s="153" t="s">
        <v>172</v>
      </c>
      <c r="H548" s="154">
        <v>7.0389999999999997</v>
      </c>
      <c r="I548" s="155"/>
      <c r="J548" s="154">
        <f>ROUND(I548*H548,3)</f>
        <v>0</v>
      </c>
      <c r="K548" s="156"/>
      <c r="L548" s="33"/>
      <c r="M548" s="157" t="s">
        <v>1</v>
      </c>
      <c r="N548" s="158" t="s">
        <v>42</v>
      </c>
      <c r="P548" s="159">
        <f>O548*H548</f>
        <v>0</v>
      </c>
      <c r="Q548" s="159">
        <v>0</v>
      </c>
      <c r="R548" s="159">
        <f>Q548*H548</f>
        <v>0</v>
      </c>
      <c r="S548" s="159">
        <v>0</v>
      </c>
      <c r="T548" s="160">
        <f>S548*H548</f>
        <v>0</v>
      </c>
      <c r="AR548" s="161" t="s">
        <v>91</v>
      </c>
      <c r="AT548" s="161" t="s">
        <v>169</v>
      </c>
      <c r="AU548" s="161" t="s">
        <v>85</v>
      </c>
      <c r="AY548" s="17" t="s">
        <v>167</v>
      </c>
      <c r="BE548" s="96">
        <f>IF(N548="základná",J548,0)</f>
        <v>0</v>
      </c>
      <c r="BF548" s="96">
        <f>IF(N548="znížená",J548,0)</f>
        <v>0</v>
      </c>
      <c r="BG548" s="96">
        <f>IF(N548="zákl. prenesená",J548,0)</f>
        <v>0</v>
      </c>
      <c r="BH548" s="96">
        <f>IF(N548="zníž. prenesená",J548,0)</f>
        <v>0</v>
      </c>
      <c r="BI548" s="96">
        <f>IF(N548="nulová",J548,0)</f>
        <v>0</v>
      </c>
      <c r="BJ548" s="17" t="s">
        <v>85</v>
      </c>
      <c r="BK548" s="162">
        <f>ROUND(I548*H548,3)</f>
        <v>0</v>
      </c>
      <c r="BL548" s="17" t="s">
        <v>91</v>
      </c>
      <c r="BM548" s="161" t="s">
        <v>642</v>
      </c>
    </row>
    <row r="549" spans="2:65" s="12" customFormat="1" x14ac:dyDescent="0.2">
      <c r="B549" s="163"/>
      <c r="D549" s="164" t="s">
        <v>173</v>
      </c>
      <c r="E549" s="165" t="s">
        <v>1</v>
      </c>
      <c r="F549" s="166" t="s">
        <v>643</v>
      </c>
      <c r="H549" s="167">
        <v>3.028</v>
      </c>
      <c r="I549" s="168"/>
      <c r="L549" s="163"/>
      <c r="M549" s="169"/>
      <c r="T549" s="170"/>
      <c r="AT549" s="165" t="s">
        <v>173</v>
      </c>
      <c r="AU549" s="165" t="s">
        <v>85</v>
      </c>
      <c r="AV549" s="12" t="s">
        <v>85</v>
      </c>
      <c r="AW549" s="12" t="s">
        <v>29</v>
      </c>
      <c r="AX549" s="12" t="s">
        <v>76</v>
      </c>
      <c r="AY549" s="165" t="s">
        <v>167</v>
      </c>
    </row>
    <row r="550" spans="2:65" s="12" customFormat="1" x14ac:dyDescent="0.2">
      <c r="B550" s="163"/>
      <c r="D550" s="164" t="s">
        <v>173</v>
      </c>
      <c r="E550" s="165" t="s">
        <v>1</v>
      </c>
      <c r="F550" s="166" t="s">
        <v>644</v>
      </c>
      <c r="H550" s="167">
        <v>4.0110000000000001</v>
      </c>
      <c r="I550" s="168"/>
      <c r="L550" s="163"/>
      <c r="M550" s="169"/>
      <c r="T550" s="170"/>
      <c r="AT550" s="165" t="s">
        <v>173</v>
      </c>
      <c r="AU550" s="165" t="s">
        <v>85</v>
      </c>
      <c r="AV550" s="12" t="s">
        <v>85</v>
      </c>
      <c r="AW550" s="12" t="s">
        <v>29</v>
      </c>
      <c r="AX550" s="12" t="s">
        <v>76</v>
      </c>
      <c r="AY550" s="165" t="s">
        <v>167</v>
      </c>
    </row>
    <row r="551" spans="2:65" s="13" customFormat="1" x14ac:dyDescent="0.2">
      <c r="B551" s="171"/>
      <c r="D551" s="164" t="s">
        <v>173</v>
      </c>
      <c r="E551" s="172" t="s">
        <v>1</v>
      </c>
      <c r="F551" s="173" t="s">
        <v>177</v>
      </c>
      <c r="H551" s="174">
        <v>7.0389999999999997</v>
      </c>
      <c r="I551" s="175"/>
      <c r="L551" s="171"/>
      <c r="M551" s="176"/>
      <c r="T551" s="177"/>
      <c r="AT551" s="172" t="s">
        <v>173</v>
      </c>
      <c r="AU551" s="172" t="s">
        <v>85</v>
      </c>
      <c r="AV551" s="13" t="s">
        <v>91</v>
      </c>
      <c r="AW551" s="13" t="s">
        <v>29</v>
      </c>
      <c r="AX551" s="13" t="s">
        <v>81</v>
      </c>
      <c r="AY551" s="172" t="s">
        <v>167</v>
      </c>
    </row>
    <row r="552" spans="2:65" s="1" customFormat="1" ht="21.75" customHeight="1" x14ac:dyDescent="0.2">
      <c r="B552" s="149"/>
      <c r="C552" s="150" t="s">
        <v>398</v>
      </c>
      <c r="D552" s="150" t="s">
        <v>169</v>
      </c>
      <c r="E552" s="151" t="s">
        <v>645</v>
      </c>
      <c r="F552" s="152" t="s">
        <v>646</v>
      </c>
      <c r="G552" s="153" t="s">
        <v>299</v>
      </c>
      <c r="H552" s="154">
        <v>87.99</v>
      </c>
      <c r="I552" s="155"/>
      <c r="J552" s="154">
        <f>ROUND(I552*H552,3)</f>
        <v>0</v>
      </c>
      <c r="K552" s="156"/>
      <c r="L552" s="33"/>
      <c r="M552" s="157" t="s">
        <v>1</v>
      </c>
      <c r="N552" s="158" t="s">
        <v>42</v>
      </c>
      <c r="P552" s="159">
        <f>O552*H552</f>
        <v>0</v>
      </c>
      <c r="Q552" s="159">
        <v>0</v>
      </c>
      <c r="R552" s="159">
        <f>Q552*H552</f>
        <v>0</v>
      </c>
      <c r="S552" s="159">
        <v>0</v>
      </c>
      <c r="T552" s="160">
        <f>S552*H552</f>
        <v>0</v>
      </c>
      <c r="AR552" s="161" t="s">
        <v>91</v>
      </c>
      <c r="AT552" s="161" t="s">
        <v>169</v>
      </c>
      <c r="AU552" s="161" t="s">
        <v>85</v>
      </c>
      <c r="AY552" s="17" t="s">
        <v>167</v>
      </c>
      <c r="BE552" s="96">
        <f>IF(N552="základná",J552,0)</f>
        <v>0</v>
      </c>
      <c r="BF552" s="96">
        <f>IF(N552="znížená",J552,0)</f>
        <v>0</v>
      </c>
      <c r="BG552" s="96">
        <f>IF(N552="zákl. prenesená",J552,0)</f>
        <v>0</v>
      </c>
      <c r="BH552" s="96">
        <f>IF(N552="zníž. prenesená",J552,0)</f>
        <v>0</v>
      </c>
      <c r="BI552" s="96">
        <f>IF(N552="nulová",J552,0)</f>
        <v>0</v>
      </c>
      <c r="BJ552" s="17" t="s">
        <v>85</v>
      </c>
      <c r="BK552" s="162">
        <f>ROUND(I552*H552,3)</f>
        <v>0</v>
      </c>
      <c r="BL552" s="17" t="s">
        <v>91</v>
      </c>
      <c r="BM552" s="161" t="s">
        <v>647</v>
      </c>
    </row>
    <row r="553" spans="2:65" s="12" customFormat="1" x14ac:dyDescent="0.2">
      <c r="B553" s="163"/>
      <c r="D553" s="164" t="s">
        <v>173</v>
      </c>
      <c r="E553" s="165" t="s">
        <v>1</v>
      </c>
      <c r="F553" s="166" t="s">
        <v>648</v>
      </c>
      <c r="H553" s="167">
        <v>37.85</v>
      </c>
      <c r="I553" s="168"/>
      <c r="L553" s="163"/>
      <c r="M553" s="169"/>
      <c r="T553" s="170"/>
      <c r="AT553" s="165" t="s">
        <v>173</v>
      </c>
      <c r="AU553" s="165" t="s">
        <v>85</v>
      </c>
      <c r="AV553" s="12" t="s">
        <v>85</v>
      </c>
      <c r="AW553" s="12" t="s">
        <v>29</v>
      </c>
      <c r="AX553" s="12" t="s">
        <v>76</v>
      </c>
      <c r="AY553" s="165" t="s">
        <v>167</v>
      </c>
    </row>
    <row r="554" spans="2:65" s="12" customFormat="1" x14ac:dyDescent="0.2">
      <c r="B554" s="163"/>
      <c r="D554" s="164" t="s">
        <v>173</v>
      </c>
      <c r="E554" s="165" t="s">
        <v>1</v>
      </c>
      <c r="F554" s="166" t="s">
        <v>649</v>
      </c>
      <c r="H554" s="167">
        <v>50.14</v>
      </c>
      <c r="I554" s="168"/>
      <c r="L554" s="163"/>
      <c r="M554" s="169"/>
      <c r="T554" s="170"/>
      <c r="AT554" s="165" t="s">
        <v>173</v>
      </c>
      <c r="AU554" s="165" t="s">
        <v>85</v>
      </c>
      <c r="AV554" s="12" t="s">
        <v>85</v>
      </c>
      <c r="AW554" s="12" t="s">
        <v>29</v>
      </c>
      <c r="AX554" s="12" t="s">
        <v>76</v>
      </c>
      <c r="AY554" s="165" t="s">
        <v>167</v>
      </c>
    </row>
    <row r="555" spans="2:65" s="13" customFormat="1" x14ac:dyDescent="0.2">
      <c r="B555" s="171"/>
      <c r="D555" s="164" t="s">
        <v>173</v>
      </c>
      <c r="E555" s="172" t="s">
        <v>1</v>
      </c>
      <c r="F555" s="173" t="s">
        <v>177</v>
      </c>
      <c r="H555" s="174">
        <v>87.990000000000009</v>
      </c>
      <c r="I555" s="175"/>
      <c r="L555" s="171"/>
      <c r="M555" s="176"/>
      <c r="T555" s="177"/>
      <c r="AT555" s="172" t="s">
        <v>173</v>
      </c>
      <c r="AU555" s="172" t="s">
        <v>85</v>
      </c>
      <c r="AV555" s="13" t="s">
        <v>91</v>
      </c>
      <c r="AW555" s="13" t="s">
        <v>29</v>
      </c>
      <c r="AX555" s="13" t="s">
        <v>81</v>
      </c>
      <c r="AY555" s="172" t="s">
        <v>167</v>
      </c>
    </row>
    <row r="556" spans="2:65" s="1" customFormat="1" ht="16.5" customHeight="1" x14ac:dyDescent="0.2">
      <c r="B556" s="149"/>
      <c r="C556" s="191" t="s">
        <v>650</v>
      </c>
      <c r="D556" s="191" t="s">
        <v>262</v>
      </c>
      <c r="E556" s="192" t="s">
        <v>651</v>
      </c>
      <c r="F556" s="193" t="s">
        <v>652</v>
      </c>
      <c r="G556" s="194" t="s">
        <v>299</v>
      </c>
      <c r="H556" s="195">
        <v>87.99</v>
      </c>
      <c r="I556" s="196"/>
      <c r="J556" s="195">
        <f>ROUND(I556*H556,3)</f>
        <v>0</v>
      </c>
      <c r="K556" s="197"/>
      <c r="L556" s="198"/>
      <c r="M556" s="199" t="s">
        <v>1</v>
      </c>
      <c r="N556" s="200" t="s">
        <v>42</v>
      </c>
      <c r="P556" s="159">
        <f>O556*H556</f>
        <v>0</v>
      </c>
      <c r="Q556" s="159">
        <v>0</v>
      </c>
      <c r="R556" s="159">
        <f>Q556*H556</f>
        <v>0</v>
      </c>
      <c r="S556" s="159">
        <v>0</v>
      </c>
      <c r="T556" s="160">
        <f>S556*H556</f>
        <v>0</v>
      </c>
      <c r="AR556" s="161" t="s">
        <v>103</v>
      </c>
      <c r="AT556" s="161" t="s">
        <v>262</v>
      </c>
      <c r="AU556" s="161" t="s">
        <v>85</v>
      </c>
      <c r="AY556" s="17" t="s">
        <v>167</v>
      </c>
      <c r="BE556" s="96">
        <f>IF(N556="základná",J556,0)</f>
        <v>0</v>
      </c>
      <c r="BF556" s="96">
        <f>IF(N556="znížená",J556,0)</f>
        <v>0</v>
      </c>
      <c r="BG556" s="96">
        <f>IF(N556="zákl. prenesená",J556,0)</f>
        <v>0</v>
      </c>
      <c r="BH556" s="96">
        <f>IF(N556="zníž. prenesená",J556,0)</f>
        <v>0</v>
      </c>
      <c r="BI556" s="96">
        <f>IF(N556="nulová",J556,0)</f>
        <v>0</v>
      </c>
      <c r="BJ556" s="17" t="s">
        <v>85</v>
      </c>
      <c r="BK556" s="162">
        <f>ROUND(I556*H556,3)</f>
        <v>0</v>
      </c>
      <c r="BL556" s="17" t="s">
        <v>91</v>
      </c>
      <c r="BM556" s="161" t="s">
        <v>653</v>
      </c>
    </row>
    <row r="557" spans="2:65" s="11" customFormat="1" ht="22.9" customHeight="1" x14ac:dyDescent="0.2">
      <c r="B557" s="137"/>
      <c r="D557" s="138" t="s">
        <v>75</v>
      </c>
      <c r="E557" s="147" t="s">
        <v>106</v>
      </c>
      <c r="F557" s="147" t="s">
        <v>654</v>
      </c>
      <c r="I557" s="140"/>
      <c r="J557" s="148">
        <f>BK557</f>
        <v>0</v>
      </c>
      <c r="L557" s="137"/>
      <c r="M557" s="142"/>
      <c r="P557" s="143">
        <f>SUM(P558:P777)</f>
        <v>0</v>
      </c>
      <c r="R557" s="143">
        <f>SUM(R558:R777)</f>
        <v>0</v>
      </c>
      <c r="T557" s="144">
        <f>SUM(T558:T777)</f>
        <v>0</v>
      </c>
      <c r="AR557" s="138" t="s">
        <v>81</v>
      </c>
      <c r="AT557" s="145" t="s">
        <v>75</v>
      </c>
      <c r="AU557" s="145" t="s">
        <v>81</v>
      </c>
      <c r="AY557" s="138" t="s">
        <v>167</v>
      </c>
      <c r="BK557" s="146">
        <f>SUM(BK558:BK777)</f>
        <v>0</v>
      </c>
    </row>
    <row r="558" spans="2:65" s="1" customFormat="1" ht="33" customHeight="1" x14ac:dyDescent="0.2">
      <c r="B558" s="149"/>
      <c r="C558" s="150" t="s">
        <v>403</v>
      </c>
      <c r="D558" s="150" t="s">
        <v>169</v>
      </c>
      <c r="E558" s="151" t="s">
        <v>655</v>
      </c>
      <c r="F558" s="152" t="s">
        <v>656</v>
      </c>
      <c r="G558" s="153" t="s">
        <v>306</v>
      </c>
      <c r="H558" s="154">
        <v>52.2</v>
      </c>
      <c r="I558" s="155"/>
      <c r="J558" s="154">
        <f>ROUND(I558*H558,3)</f>
        <v>0</v>
      </c>
      <c r="K558" s="156"/>
      <c r="L558" s="33"/>
      <c r="M558" s="157" t="s">
        <v>1</v>
      </c>
      <c r="N558" s="158" t="s">
        <v>42</v>
      </c>
      <c r="P558" s="159">
        <f>O558*H558</f>
        <v>0</v>
      </c>
      <c r="Q558" s="159">
        <v>0</v>
      </c>
      <c r="R558" s="159">
        <f>Q558*H558</f>
        <v>0</v>
      </c>
      <c r="S558" s="159">
        <v>0</v>
      </c>
      <c r="T558" s="160">
        <f>S558*H558</f>
        <v>0</v>
      </c>
      <c r="AR558" s="161" t="s">
        <v>91</v>
      </c>
      <c r="AT558" s="161" t="s">
        <v>169</v>
      </c>
      <c r="AU558" s="161" t="s">
        <v>85</v>
      </c>
      <c r="AY558" s="17" t="s">
        <v>167</v>
      </c>
      <c r="BE558" s="96">
        <f>IF(N558="základná",J558,0)</f>
        <v>0</v>
      </c>
      <c r="BF558" s="96">
        <f>IF(N558="znížená",J558,0)</f>
        <v>0</v>
      </c>
      <c r="BG558" s="96">
        <f>IF(N558="zákl. prenesená",J558,0)</f>
        <v>0</v>
      </c>
      <c r="BH558" s="96">
        <f>IF(N558="zníž. prenesená",J558,0)</f>
        <v>0</v>
      </c>
      <c r="BI558" s="96">
        <f>IF(N558="nulová",J558,0)</f>
        <v>0</v>
      </c>
      <c r="BJ558" s="17" t="s">
        <v>85</v>
      </c>
      <c r="BK558" s="162">
        <f>ROUND(I558*H558,3)</f>
        <v>0</v>
      </c>
      <c r="BL558" s="17" t="s">
        <v>91</v>
      </c>
      <c r="BM558" s="161" t="s">
        <v>657</v>
      </c>
    </row>
    <row r="559" spans="2:65" s="12" customFormat="1" x14ac:dyDescent="0.2">
      <c r="B559" s="163"/>
      <c r="D559" s="164" t="s">
        <v>173</v>
      </c>
      <c r="E559" s="165" t="s">
        <v>1</v>
      </c>
      <c r="F559" s="166" t="s">
        <v>658</v>
      </c>
      <c r="H559" s="167">
        <v>16.2</v>
      </c>
      <c r="I559" s="168"/>
      <c r="L559" s="163"/>
      <c r="M559" s="169"/>
      <c r="T559" s="170"/>
      <c r="AT559" s="165" t="s">
        <v>173</v>
      </c>
      <c r="AU559" s="165" t="s">
        <v>85</v>
      </c>
      <c r="AV559" s="12" t="s">
        <v>85</v>
      </c>
      <c r="AW559" s="12" t="s">
        <v>29</v>
      </c>
      <c r="AX559" s="12" t="s">
        <v>76</v>
      </c>
      <c r="AY559" s="165" t="s">
        <v>167</v>
      </c>
    </row>
    <row r="560" spans="2:65" s="12" customFormat="1" x14ac:dyDescent="0.2">
      <c r="B560" s="163"/>
      <c r="D560" s="164" t="s">
        <v>173</v>
      </c>
      <c r="E560" s="165" t="s">
        <v>1</v>
      </c>
      <c r="F560" s="166" t="s">
        <v>659</v>
      </c>
      <c r="H560" s="167">
        <v>36</v>
      </c>
      <c r="I560" s="168"/>
      <c r="L560" s="163"/>
      <c r="M560" s="169"/>
      <c r="T560" s="170"/>
      <c r="AT560" s="165" t="s">
        <v>173</v>
      </c>
      <c r="AU560" s="165" t="s">
        <v>85</v>
      </c>
      <c r="AV560" s="12" t="s">
        <v>85</v>
      </c>
      <c r="AW560" s="12" t="s">
        <v>29</v>
      </c>
      <c r="AX560" s="12" t="s">
        <v>76</v>
      </c>
      <c r="AY560" s="165" t="s">
        <v>167</v>
      </c>
    </row>
    <row r="561" spans="2:65" s="13" customFormat="1" x14ac:dyDescent="0.2">
      <c r="B561" s="171"/>
      <c r="D561" s="164" t="s">
        <v>173</v>
      </c>
      <c r="E561" s="172" t="s">
        <v>1</v>
      </c>
      <c r="F561" s="173" t="s">
        <v>177</v>
      </c>
      <c r="H561" s="174">
        <v>52.2</v>
      </c>
      <c r="I561" s="175"/>
      <c r="L561" s="171"/>
      <c r="M561" s="176"/>
      <c r="T561" s="177"/>
      <c r="AT561" s="172" t="s">
        <v>173</v>
      </c>
      <c r="AU561" s="172" t="s">
        <v>85</v>
      </c>
      <c r="AV561" s="13" t="s">
        <v>91</v>
      </c>
      <c r="AW561" s="13" t="s">
        <v>29</v>
      </c>
      <c r="AX561" s="13" t="s">
        <v>81</v>
      </c>
      <c r="AY561" s="172" t="s">
        <v>167</v>
      </c>
    </row>
    <row r="562" spans="2:65" s="1" customFormat="1" ht="33" customHeight="1" x14ac:dyDescent="0.2">
      <c r="B562" s="149"/>
      <c r="C562" s="150" t="s">
        <v>660</v>
      </c>
      <c r="D562" s="150" t="s">
        <v>169</v>
      </c>
      <c r="E562" s="151" t="s">
        <v>661</v>
      </c>
      <c r="F562" s="152" t="s">
        <v>662</v>
      </c>
      <c r="G562" s="153" t="s">
        <v>299</v>
      </c>
      <c r="H562" s="154">
        <v>5.125</v>
      </c>
      <c r="I562" s="155"/>
      <c r="J562" s="154">
        <f>ROUND(I562*H562,3)</f>
        <v>0</v>
      </c>
      <c r="K562" s="156"/>
      <c r="L562" s="33"/>
      <c r="M562" s="157" t="s">
        <v>1</v>
      </c>
      <c r="N562" s="158" t="s">
        <v>42</v>
      </c>
      <c r="P562" s="159">
        <f>O562*H562</f>
        <v>0</v>
      </c>
      <c r="Q562" s="159">
        <v>0</v>
      </c>
      <c r="R562" s="159">
        <f>Q562*H562</f>
        <v>0</v>
      </c>
      <c r="S562" s="159">
        <v>0</v>
      </c>
      <c r="T562" s="160">
        <f>S562*H562</f>
        <v>0</v>
      </c>
      <c r="AR562" s="161" t="s">
        <v>91</v>
      </c>
      <c r="AT562" s="161" t="s">
        <v>169</v>
      </c>
      <c r="AU562" s="161" t="s">
        <v>85</v>
      </c>
      <c r="AY562" s="17" t="s">
        <v>167</v>
      </c>
      <c r="BE562" s="96">
        <f>IF(N562="základná",J562,0)</f>
        <v>0</v>
      </c>
      <c r="BF562" s="96">
        <f>IF(N562="znížená",J562,0)</f>
        <v>0</v>
      </c>
      <c r="BG562" s="96">
        <f>IF(N562="zákl. prenesená",J562,0)</f>
        <v>0</v>
      </c>
      <c r="BH562" s="96">
        <f>IF(N562="zníž. prenesená",J562,0)</f>
        <v>0</v>
      </c>
      <c r="BI562" s="96">
        <f>IF(N562="nulová",J562,0)</f>
        <v>0</v>
      </c>
      <c r="BJ562" s="17" t="s">
        <v>85</v>
      </c>
      <c r="BK562" s="162">
        <f>ROUND(I562*H562,3)</f>
        <v>0</v>
      </c>
      <c r="BL562" s="17" t="s">
        <v>91</v>
      </c>
      <c r="BM562" s="161" t="s">
        <v>663</v>
      </c>
    </row>
    <row r="563" spans="2:65" s="12" customFormat="1" x14ac:dyDescent="0.2">
      <c r="B563" s="163"/>
      <c r="D563" s="164" t="s">
        <v>173</v>
      </c>
      <c r="E563" s="165" t="s">
        <v>1</v>
      </c>
      <c r="F563" s="166" t="s">
        <v>664</v>
      </c>
      <c r="H563" s="167">
        <v>5.125</v>
      </c>
      <c r="I563" s="168"/>
      <c r="L563" s="163"/>
      <c r="M563" s="169"/>
      <c r="T563" s="170"/>
      <c r="AT563" s="165" t="s">
        <v>173</v>
      </c>
      <c r="AU563" s="165" t="s">
        <v>85</v>
      </c>
      <c r="AV563" s="12" t="s">
        <v>85</v>
      </c>
      <c r="AW563" s="12" t="s">
        <v>29</v>
      </c>
      <c r="AX563" s="12" t="s">
        <v>76</v>
      </c>
      <c r="AY563" s="165" t="s">
        <v>167</v>
      </c>
    </row>
    <row r="564" spans="2:65" s="13" customFormat="1" x14ac:dyDescent="0.2">
      <c r="B564" s="171"/>
      <c r="D564" s="164" t="s">
        <v>173</v>
      </c>
      <c r="E564" s="172" t="s">
        <v>1</v>
      </c>
      <c r="F564" s="173" t="s">
        <v>177</v>
      </c>
      <c r="H564" s="174">
        <v>5.125</v>
      </c>
      <c r="I564" s="175"/>
      <c r="L564" s="171"/>
      <c r="M564" s="176"/>
      <c r="T564" s="177"/>
      <c r="AT564" s="172" t="s">
        <v>173</v>
      </c>
      <c r="AU564" s="172" t="s">
        <v>85</v>
      </c>
      <c r="AV564" s="13" t="s">
        <v>91</v>
      </c>
      <c r="AW564" s="13" t="s">
        <v>29</v>
      </c>
      <c r="AX564" s="13" t="s">
        <v>81</v>
      </c>
      <c r="AY564" s="172" t="s">
        <v>167</v>
      </c>
    </row>
    <row r="565" spans="2:65" s="1" customFormat="1" ht="33" customHeight="1" x14ac:dyDescent="0.2">
      <c r="B565" s="149"/>
      <c r="C565" s="150" t="s">
        <v>408</v>
      </c>
      <c r="D565" s="150" t="s">
        <v>169</v>
      </c>
      <c r="E565" s="151" t="s">
        <v>665</v>
      </c>
      <c r="F565" s="152" t="s">
        <v>666</v>
      </c>
      <c r="G565" s="153" t="s">
        <v>299</v>
      </c>
      <c r="H565" s="154">
        <v>1225</v>
      </c>
      <c r="I565" s="155"/>
      <c r="J565" s="154">
        <f>ROUND(I565*H565,3)</f>
        <v>0</v>
      </c>
      <c r="K565" s="156"/>
      <c r="L565" s="33"/>
      <c r="M565" s="157" t="s">
        <v>1</v>
      </c>
      <c r="N565" s="158" t="s">
        <v>42</v>
      </c>
      <c r="P565" s="159">
        <f>O565*H565</f>
        <v>0</v>
      </c>
      <c r="Q565" s="159">
        <v>0</v>
      </c>
      <c r="R565" s="159">
        <f>Q565*H565</f>
        <v>0</v>
      </c>
      <c r="S565" s="159">
        <v>0</v>
      </c>
      <c r="T565" s="160">
        <f>S565*H565</f>
        <v>0</v>
      </c>
      <c r="AR565" s="161" t="s">
        <v>91</v>
      </c>
      <c r="AT565" s="161" t="s">
        <v>169</v>
      </c>
      <c r="AU565" s="161" t="s">
        <v>85</v>
      </c>
      <c r="AY565" s="17" t="s">
        <v>167</v>
      </c>
      <c r="BE565" s="96">
        <f>IF(N565="základná",J565,0)</f>
        <v>0</v>
      </c>
      <c r="BF565" s="96">
        <f>IF(N565="znížená",J565,0)</f>
        <v>0</v>
      </c>
      <c r="BG565" s="96">
        <f>IF(N565="zákl. prenesená",J565,0)</f>
        <v>0</v>
      </c>
      <c r="BH565" s="96">
        <f>IF(N565="zníž. prenesená",J565,0)</f>
        <v>0</v>
      </c>
      <c r="BI565" s="96">
        <f>IF(N565="nulová",J565,0)</f>
        <v>0</v>
      </c>
      <c r="BJ565" s="17" t="s">
        <v>85</v>
      </c>
      <c r="BK565" s="162">
        <f>ROUND(I565*H565,3)</f>
        <v>0</v>
      </c>
      <c r="BL565" s="17" t="s">
        <v>91</v>
      </c>
      <c r="BM565" s="161" t="s">
        <v>667</v>
      </c>
    </row>
    <row r="566" spans="2:65" s="12" customFormat="1" x14ac:dyDescent="0.2">
      <c r="B566" s="163"/>
      <c r="D566" s="164" t="s">
        <v>173</v>
      </c>
      <c r="E566" s="165" t="s">
        <v>1</v>
      </c>
      <c r="F566" s="166" t="s">
        <v>668</v>
      </c>
      <c r="H566" s="167">
        <v>1225</v>
      </c>
      <c r="I566" s="168"/>
      <c r="L566" s="163"/>
      <c r="M566" s="169"/>
      <c r="T566" s="170"/>
      <c r="AT566" s="165" t="s">
        <v>173</v>
      </c>
      <c r="AU566" s="165" t="s">
        <v>85</v>
      </c>
      <c r="AV566" s="12" t="s">
        <v>85</v>
      </c>
      <c r="AW566" s="12" t="s">
        <v>29</v>
      </c>
      <c r="AX566" s="12" t="s">
        <v>76</v>
      </c>
      <c r="AY566" s="165" t="s">
        <v>167</v>
      </c>
    </row>
    <row r="567" spans="2:65" s="13" customFormat="1" x14ac:dyDescent="0.2">
      <c r="B567" s="171"/>
      <c r="D567" s="164" t="s">
        <v>173</v>
      </c>
      <c r="E567" s="172" t="s">
        <v>1</v>
      </c>
      <c r="F567" s="173" t="s">
        <v>177</v>
      </c>
      <c r="H567" s="174">
        <v>1225</v>
      </c>
      <c r="I567" s="175"/>
      <c r="L567" s="171"/>
      <c r="M567" s="176"/>
      <c r="T567" s="177"/>
      <c r="AT567" s="172" t="s">
        <v>173</v>
      </c>
      <c r="AU567" s="172" t="s">
        <v>85</v>
      </c>
      <c r="AV567" s="13" t="s">
        <v>91</v>
      </c>
      <c r="AW567" s="13" t="s">
        <v>29</v>
      </c>
      <c r="AX567" s="13" t="s">
        <v>81</v>
      </c>
      <c r="AY567" s="172" t="s">
        <v>167</v>
      </c>
    </row>
    <row r="568" spans="2:65" s="1" customFormat="1" ht="44.25" customHeight="1" x14ac:dyDescent="0.2">
      <c r="B568" s="149"/>
      <c r="C568" s="150" t="s">
        <v>669</v>
      </c>
      <c r="D568" s="150" t="s">
        <v>169</v>
      </c>
      <c r="E568" s="151" t="s">
        <v>670</v>
      </c>
      <c r="F568" s="152" t="s">
        <v>671</v>
      </c>
      <c r="G568" s="153" t="s">
        <v>299</v>
      </c>
      <c r="H568" s="154">
        <v>3675</v>
      </c>
      <c r="I568" s="155"/>
      <c r="J568" s="154">
        <f>ROUND(I568*H568,3)</f>
        <v>0</v>
      </c>
      <c r="K568" s="156"/>
      <c r="L568" s="33"/>
      <c r="M568" s="157" t="s">
        <v>1</v>
      </c>
      <c r="N568" s="158" t="s">
        <v>42</v>
      </c>
      <c r="P568" s="159">
        <f>O568*H568</f>
        <v>0</v>
      </c>
      <c r="Q568" s="159">
        <v>0</v>
      </c>
      <c r="R568" s="159">
        <f>Q568*H568</f>
        <v>0</v>
      </c>
      <c r="S568" s="159">
        <v>0</v>
      </c>
      <c r="T568" s="160">
        <f>S568*H568</f>
        <v>0</v>
      </c>
      <c r="AR568" s="161" t="s">
        <v>91</v>
      </c>
      <c r="AT568" s="161" t="s">
        <v>169</v>
      </c>
      <c r="AU568" s="161" t="s">
        <v>85</v>
      </c>
      <c r="AY568" s="17" t="s">
        <v>167</v>
      </c>
      <c r="BE568" s="96">
        <f>IF(N568="základná",J568,0)</f>
        <v>0</v>
      </c>
      <c r="BF568" s="96">
        <f>IF(N568="znížená",J568,0)</f>
        <v>0</v>
      </c>
      <c r="BG568" s="96">
        <f>IF(N568="zákl. prenesená",J568,0)</f>
        <v>0</v>
      </c>
      <c r="BH568" s="96">
        <f>IF(N568="zníž. prenesená",J568,0)</f>
        <v>0</v>
      </c>
      <c r="BI568" s="96">
        <f>IF(N568="nulová",J568,0)</f>
        <v>0</v>
      </c>
      <c r="BJ568" s="17" t="s">
        <v>85</v>
      </c>
      <c r="BK568" s="162">
        <f>ROUND(I568*H568,3)</f>
        <v>0</v>
      </c>
      <c r="BL568" s="17" t="s">
        <v>91</v>
      </c>
      <c r="BM568" s="161" t="s">
        <v>672</v>
      </c>
    </row>
    <row r="569" spans="2:65" s="12" customFormat="1" x14ac:dyDescent="0.2">
      <c r="B569" s="163"/>
      <c r="D569" s="164" t="s">
        <v>173</v>
      </c>
      <c r="E569" s="165" t="s">
        <v>1</v>
      </c>
      <c r="F569" s="166" t="s">
        <v>673</v>
      </c>
      <c r="H569" s="167">
        <v>1225</v>
      </c>
      <c r="I569" s="168"/>
      <c r="L569" s="163"/>
      <c r="M569" s="169"/>
      <c r="T569" s="170"/>
      <c r="AT569" s="165" t="s">
        <v>173</v>
      </c>
      <c r="AU569" s="165" t="s">
        <v>85</v>
      </c>
      <c r="AV569" s="12" t="s">
        <v>85</v>
      </c>
      <c r="AW569" s="12" t="s">
        <v>29</v>
      </c>
      <c r="AX569" s="12" t="s">
        <v>76</v>
      </c>
      <c r="AY569" s="165" t="s">
        <v>167</v>
      </c>
    </row>
    <row r="570" spans="2:65" s="12" customFormat="1" x14ac:dyDescent="0.2">
      <c r="B570" s="163"/>
      <c r="D570" s="164" t="s">
        <v>173</v>
      </c>
      <c r="E570" s="165" t="s">
        <v>1</v>
      </c>
      <c r="F570" s="166" t="s">
        <v>674</v>
      </c>
      <c r="H570" s="167">
        <v>2450</v>
      </c>
      <c r="I570" s="168"/>
      <c r="L570" s="163"/>
      <c r="M570" s="169"/>
      <c r="T570" s="170"/>
      <c r="AT570" s="165" t="s">
        <v>173</v>
      </c>
      <c r="AU570" s="165" t="s">
        <v>85</v>
      </c>
      <c r="AV570" s="12" t="s">
        <v>85</v>
      </c>
      <c r="AW570" s="12" t="s">
        <v>29</v>
      </c>
      <c r="AX570" s="12" t="s">
        <v>76</v>
      </c>
      <c r="AY570" s="165" t="s">
        <v>167</v>
      </c>
    </row>
    <row r="571" spans="2:65" s="13" customFormat="1" x14ac:dyDescent="0.2">
      <c r="B571" s="171"/>
      <c r="D571" s="164" t="s">
        <v>173</v>
      </c>
      <c r="E571" s="172" t="s">
        <v>1</v>
      </c>
      <c r="F571" s="173" t="s">
        <v>177</v>
      </c>
      <c r="H571" s="174">
        <v>3675</v>
      </c>
      <c r="I571" s="175"/>
      <c r="L571" s="171"/>
      <c r="M571" s="176"/>
      <c r="T571" s="177"/>
      <c r="AT571" s="172" t="s">
        <v>173</v>
      </c>
      <c r="AU571" s="172" t="s">
        <v>85</v>
      </c>
      <c r="AV571" s="13" t="s">
        <v>91</v>
      </c>
      <c r="AW571" s="13" t="s">
        <v>29</v>
      </c>
      <c r="AX571" s="13" t="s">
        <v>81</v>
      </c>
      <c r="AY571" s="172" t="s">
        <v>167</v>
      </c>
    </row>
    <row r="572" spans="2:65" s="1" customFormat="1" ht="33" customHeight="1" x14ac:dyDescent="0.2">
      <c r="B572" s="149"/>
      <c r="C572" s="150" t="s">
        <v>412</v>
      </c>
      <c r="D572" s="150" t="s">
        <v>169</v>
      </c>
      <c r="E572" s="151" t="s">
        <v>675</v>
      </c>
      <c r="F572" s="152" t="s">
        <v>676</v>
      </c>
      <c r="G572" s="153" t="s">
        <v>299</v>
      </c>
      <c r="H572" s="154">
        <v>1225</v>
      </c>
      <c r="I572" s="155"/>
      <c r="J572" s="154">
        <f>ROUND(I572*H572,3)</f>
        <v>0</v>
      </c>
      <c r="K572" s="156"/>
      <c r="L572" s="33"/>
      <c r="M572" s="157" t="s">
        <v>1</v>
      </c>
      <c r="N572" s="158" t="s">
        <v>42</v>
      </c>
      <c r="P572" s="159">
        <f>O572*H572</f>
        <v>0</v>
      </c>
      <c r="Q572" s="159">
        <v>0</v>
      </c>
      <c r="R572" s="159">
        <f>Q572*H572</f>
        <v>0</v>
      </c>
      <c r="S572" s="159">
        <v>0</v>
      </c>
      <c r="T572" s="160">
        <f>S572*H572</f>
        <v>0</v>
      </c>
      <c r="AR572" s="161" t="s">
        <v>91</v>
      </c>
      <c r="AT572" s="161" t="s">
        <v>169</v>
      </c>
      <c r="AU572" s="161" t="s">
        <v>85</v>
      </c>
      <c r="AY572" s="17" t="s">
        <v>167</v>
      </c>
      <c r="BE572" s="96">
        <f>IF(N572="základná",J572,0)</f>
        <v>0</v>
      </c>
      <c r="BF572" s="96">
        <f>IF(N572="znížená",J572,0)</f>
        <v>0</v>
      </c>
      <c r="BG572" s="96">
        <f>IF(N572="zákl. prenesená",J572,0)</f>
        <v>0</v>
      </c>
      <c r="BH572" s="96">
        <f>IF(N572="zníž. prenesená",J572,0)</f>
        <v>0</v>
      </c>
      <c r="BI572" s="96">
        <f>IF(N572="nulová",J572,0)</f>
        <v>0</v>
      </c>
      <c r="BJ572" s="17" t="s">
        <v>85</v>
      </c>
      <c r="BK572" s="162">
        <f>ROUND(I572*H572,3)</f>
        <v>0</v>
      </c>
      <c r="BL572" s="17" t="s">
        <v>91</v>
      </c>
      <c r="BM572" s="161" t="s">
        <v>677</v>
      </c>
    </row>
    <row r="573" spans="2:65" s="1" customFormat="1" ht="24.2" customHeight="1" x14ac:dyDescent="0.2">
      <c r="B573" s="149"/>
      <c r="C573" s="150" t="s">
        <v>678</v>
      </c>
      <c r="D573" s="150" t="s">
        <v>169</v>
      </c>
      <c r="E573" s="151" t="s">
        <v>679</v>
      </c>
      <c r="F573" s="152" t="s">
        <v>680</v>
      </c>
      <c r="G573" s="153" t="s">
        <v>299</v>
      </c>
      <c r="H573" s="154">
        <v>1293.29</v>
      </c>
      <c r="I573" s="155"/>
      <c r="J573" s="154">
        <f>ROUND(I573*H573,3)</f>
        <v>0</v>
      </c>
      <c r="K573" s="156"/>
      <c r="L573" s="33"/>
      <c r="M573" s="157" t="s">
        <v>1</v>
      </c>
      <c r="N573" s="158" t="s">
        <v>42</v>
      </c>
      <c r="P573" s="159">
        <f>O573*H573</f>
        <v>0</v>
      </c>
      <c r="Q573" s="159">
        <v>0</v>
      </c>
      <c r="R573" s="159">
        <f>Q573*H573</f>
        <v>0</v>
      </c>
      <c r="S573" s="159">
        <v>0</v>
      </c>
      <c r="T573" s="160">
        <f>S573*H573</f>
        <v>0</v>
      </c>
      <c r="AR573" s="161" t="s">
        <v>91</v>
      </c>
      <c r="AT573" s="161" t="s">
        <v>169</v>
      </c>
      <c r="AU573" s="161" t="s">
        <v>85</v>
      </c>
      <c r="AY573" s="17" t="s">
        <v>167</v>
      </c>
      <c r="BE573" s="96">
        <f>IF(N573="základná",J573,0)</f>
        <v>0</v>
      </c>
      <c r="BF573" s="96">
        <f>IF(N573="znížená",J573,0)</f>
        <v>0</v>
      </c>
      <c r="BG573" s="96">
        <f>IF(N573="zákl. prenesená",J573,0)</f>
        <v>0</v>
      </c>
      <c r="BH573" s="96">
        <f>IF(N573="zníž. prenesená",J573,0)</f>
        <v>0</v>
      </c>
      <c r="BI573" s="96">
        <f>IF(N573="nulová",J573,0)</f>
        <v>0</v>
      </c>
      <c r="BJ573" s="17" t="s">
        <v>85</v>
      </c>
      <c r="BK573" s="162">
        <f>ROUND(I573*H573,3)</f>
        <v>0</v>
      </c>
      <c r="BL573" s="17" t="s">
        <v>91</v>
      </c>
      <c r="BM573" s="161" t="s">
        <v>681</v>
      </c>
    </row>
    <row r="574" spans="2:65" s="12" customFormat="1" ht="33.75" x14ac:dyDescent="0.2">
      <c r="B574" s="163"/>
      <c r="D574" s="164" t="s">
        <v>173</v>
      </c>
      <c r="E574" s="165" t="s">
        <v>1</v>
      </c>
      <c r="F574" s="166" t="s">
        <v>682</v>
      </c>
      <c r="H574" s="167">
        <v>217.22</v>
      </c>
      <c r="I574" s="168"/>
      <c r="L574" s="163"/>
      <c r="M574" s="169"/>
      <c r="T574" s="170"/>
      <c r="AT574" s="165" t="s">
        <v>173</v>
      </c>
      <c r="AU574" s="165" t="s">
        <v>85</v>
      </c>
      <c r="AV574" s="12" t="s">
        <v>85</v>
      </c>
      <c r="AW574" s="12" t="s">
        <v>29</v>
      </c>
      <c r="AX574" s="12" t="s">
        <v>76</v>
      </c>
      <c r="AY574" s="165" t="s">
        <v>167</v>
      </c>
    </row>
    <row r="575" spans="2:65" s="12" customFormat="1" ht="22.5" x14ac:dyDescent="0.2">
      <c r="B575" s="163"/>
      <c r="D575" s="164" t="s">
        <v>173</v>
      </c>
      <c r="E575" s="165" t="s">
        <v>1</v>
      </c>
      <c r="F575" s="166" t="s">
        <v>683</v>
      </c>
      <c r="H575" s="167">
        <v>130.52000000000001</v>
      </c>
      <c r="I575" s="168"/>
      <c r="L575" s="163"/>
      <c r="M575" s="169"/>
      <c r="T575" s="170"/>
      <c r="AT575" s="165" t="s">
        <v>173</v>
      </c>
      <c r="AU575" s="165" t="s">
        <v>85</v>
      </c>
      <c r="AV575" s="12" t="s">
        <v>85</v>
      </c>
      <c r="AW575" s="12" t="s">
        <v>29</v>
      </c>
      <c r="AX575" s="12" t="s">
        <v>76</v>
      </c>
      <c r="AY575" s="165" t="s">
        <v>167</v>
      </c>
    </row>
    <row r="576" spans="2:65" s="12" customFormat="1" ht="22.5" x14ac:dyDescent="0.2">
      <c r="B576" s="163"/>
      <c r="D576" s="164" t="s">
        <v>173</v>
      </c>
      <c r="E576" s="165" t="s">
        <v>1</v>
      </c>
      <c r="F576" s="166" t="s">
        <v>684</v>
      </c>
      <c r="H576" s="167">
        <v>219.45</v>
      </c>
      <c r="I576" s="168"/>
      <c r="L576" s="163"/>
      <c r="M576" s="169"/>
      <c r="T576" s="170"/>
      <c r="AT576" s="165" t="s">
        <v>173</v>
      </c>
      <c r="AU576" s="165" t="s">
        <v>85</v>
      </c>
      <c r="AV576" s="12" t="s">
        <v>85</v>
      </c>
      <c r="AW576" s="12" t="s">
        <v>29</v>
      </c>
      <c r="AX576" s="12" t="s">
        <v>76</v>
      </c>
      <c r="AY576" s="165" t="s">
        <v>167</v>
      </c>
    </row>
    <row r="577" spans="2:65" s="15" customFormat="1" x14ac:dyDescent="0.2">
      <c r="B577" s="184"/>
      <c r="D577" s="164" t="s">
        <v>173</v>
      </c>
      <c r="E577" s="185" t="s">
        <v>1</v>
      </c>
      <c r="F577" s="186" t="s">
        <v>245</v>
      </c>
      <c r="H577" s="187">
        <v>567.19000000000005</v>
      </c>
      <c r="I577" s="188"/>
      <c r="L577" s="184"/>
      <c r="M577" s="189"/>
      <c r="T577" s="190"/>
      <c r="AT577" s="185" t="s">
        <v>173</v>
      </c>
      <c r="AU577" s="185" t="s">
        <v>85</v>
      </c>
      <c r="AV577" s="15" t="s">
        <v>88</v>
      </c>
      <c r="AW577" s="15" t="s">
        <v>29</v>
      </c>
      <c r="AX577" s="15" t="s">
        <v>76</v>
      </c>
      <c r="AY577" s="185" t="s">
        <v>167</v>
      </c>
    </row>
    <row r="578" spans="2:65" s="12" customFormat="1" ht="33.75" x14ac:dyDescent="0.2">
      <c r="B578" s="163"/>
      <c r="D578" s="164" t="s">
        <v>173</v>
      </c>
      <c r="E578" s="165" t="s">
        <v>1</v>
      </c>
      <c r="F578" s="166" t="s">
        <v>685</v>
      </c>
      <c r="H578" s="167">
        <v>206.09</v>
      </c>
      <c r="I578" s="168"/>
      <c r="L578" s="163"/>
      <c r="M578" s="169"/>
      <c r="T578" s="170"/>
      <c r="AT578" s="165" t="s">
        <v>173</v>
      </c>
      <c r="AU578" s="165" t="s">
        <v>85</v>
      </c>
      <c r="AV578" s="12" t="s">
        <v>85</v>
      </c>
      <c r="AW578" s="12" t="s">
        <v>29</v>
      </c>
      <c r="AX578" s="12" t="s">
        <v>76</v>
      </c>
      <c r="AY578" s="165" t="s">
        <v>167</v>
      </c>
    </row>
    <row r="579" spans="2:65" s="12" customFormat="1" ht="22.5" x14ac:dyDescent="0.2">
      <c r="B579" s="163"/>
      <c r="D579" s="164" t="s">
        <v>173</v>
      </c>
      <c r="E579" s="165" t="s">
        <v>1</v>
      </c>
      <c r="F579" s="166" t="s">
        <v>686</v>
      </c>
      <c r="H579" s="167">
        <v>417.26</v>
      </c>
      <c r="I579" s="168"/>
      <c r="L579" s="163"/>
      <c r="M579" s="169"/>
      <c r="T579" s="170"/>
      <c r="AT579" s="165" t="s">
        <v>173</v>
      </c>
      <c r="AU579" s="165" t="s">
        <v>85</v>
      </c>
      <c r="AV579" s="12" t="s">
        <v>85</v>
      </c>
      <c r="AW579" s="12" t="s">
        <v>29</v>
      </c>
      <c r="AX579" s="12" t="s">
        <v>76</v>
      </c>
      <c r="AY579" s="165" t="s">
        <v>167</v>
      </c>
    </row>
    <row r="580" spans="2:65" s="15" customFormat="1" x14ac:dyDescent="0.2">
      <c r="B580" s="184"/>
      <c r="D580" s="164" t="s">
        <v>173</v>
      </c>
      <c r="E580" s="185" t="s">
        <v>1</v>
      </c>
      <c r="F580" s="186" t="s">
        <v>245</v>
      </c>
      <c r="H580" s="187">
        <v>623.35</v>
      </c>
      <c r="I580" s="188"/>
      <c r="L580" s="184"/>
      <c r="M580" s="189"/>
      <c r="T580" s="190"/>
      <c r="AT580" s="185" t="s">
        <v>173</v>
      </c>
      <c r="AU580" s="185" t="s">
        <v>85</v>
      </c>
      <c r="AV580" s="15" t="s">
        <v>88</v>
      </c>
      <c r="AW580" s="15" t="s">
        <v>29</v>
      </c>
      <c r="AX580" s="15" t="s">
        <v>76</v>
      </c>
      <c r="AY580" s="185" t="s">
        <v>167</v>
      </c>
    </row>
    <row r="581" spans="2:65" s="12" customFormat="1" x14ac:dyDescent="0.2">
      <c r="B581" s="163"/>
      <c r="D581" s="164" t="s">
        <v>173</v>
      </c>
      <c r="E581" s="165" t="s">
        <v>1</v>
      </c>
      <c r="F581" s="166" t="s">
        <v>687</v>
      </c>
      <c r="H581" s="167">
        <v>102.75</v>
      </c>
      <c r="I581" s="168"/>
      <c r="L581" s="163"/>
      <c r="M581" s="169"/>
      <c r="T581" s="170"/>
      <c r="AT581" s="165" t="s">
        <v>173</v>
      </c>
      <c r="AU581" s="165" t="s">
        <v>85</v>
      </c>
      <c r="AV581" s="12" t="s">
        <v>85</v>
      </c>
      <c r="AW581" s="12" t="s">
        <v>29</v>
      </c>
      <c r="AX581" s="12" t="s">
        <v>76</v>
      </c>
      <c r="AY581" s="165" t="s">
        <v>167</v>
      </c>
    </row>
    <row r="582" spans="2:65" s="13" customFormat="1" x14ac:dyDescent="0.2">
      <c r="B582" s="171"/>
      <c r="D582" s="164" t="s">
        <v>173</v>
      </c>
      <c r="E582" s="172" t="s">
        <v>1</v>
      </c>
      <c r="F582" s="173" t="s">
        <v>177</v>
      </c>
      <c r="H582" s="174">
        <v>1293.29</v>
      </c>
      <c r="I582" s="175"/>
      <c r="L582" s="171"/>
      <c r="M582" s="176"/>
      <c r="T582" s="177"/>
      <c r="AT582" s="172" t="s">
        <v>173</v>
      </c>
      <c r="AU582" s="172" t="s">
        <v>85</v>
      </c>
      <c r="AV582" s="13" t="s">
        <v>91</v>
      </c>
      <c r="AW582" s="13" t="s">
        <v>29</v>
      </c>
      <c r="AX582" s="13" t="s">
        <v>81</v>
      </c>
      <c r="AY582" s="172" t="s">
        <v>167</v>
      </c>
    </row>
    <row r="583" spans="2:65" s="1" customFormat="1" ht="24.2" customHeight="1" x14ac:dyDescent="0.2">
      <c r="B583" s="149"/>
      <c r="C583" s="150" t="s">
        <v>418</v>
      </c>
      <c r="D583" s="150" t="s">
        <v>169</v>
      </c>
      <c r="E583" s="151" t="s">
        <v>688</v>
      </c>
      <c r="F583" s="152" t="s">
        <v>689</v>
      </c>
      <c r="G583" s="153" t="s">
        <v>299</v>
      </c>
      <c r="H583" s="154">
        <v>1293.29</v>
      </c>
      <c r="I583" s="155"/>
      <c r="J583" s="154">
        <f>ROUND(I583*H583,3)</f>
        <v>0</v>
      </c>
      <c r="K583" s="156"/>
      <c r="L583" s="33"/>
      <c r="M583" s="157" t="s">
        <v>1</v>
      </c>
      <c r="N583" s="158" t="s">
        <v>42</v>
      </c>
      <c r="P583" s="159">
        <f>O583*H583</f>
        <v>0</v>
      </c>
      <c r="Q583" s="159">
        <v>0</v>
      </c>
      <c r="R583" s="159">
        <f>Q583*H583</f>
        <v>0</v>
      </c>
      <c r="S583" s="159">
        <v>0</v>
      </c>
      <c r="T583" s="160">
        <f>S583*H583</f>
        <v>0</v>
      </c>
      <c r="AR583" s="161" t="s">
        <v>91</v>
      </c>
      <c r="AT583" s="161" t="s">
        <v>169</v>
      </c>
      <c r="AU583" s="161" t="s">
        <v>85</v>
      </c>
      <c r="AY583" s="17" t="s">
        <v>167</v>
      </c>
      <c r="BE583" s="96">
        <f>IF(N583="základná",J583,0)</f>
        <v>0</v>
      </c>
      <c r="BF583" s="96">
        <f>IF(N583="znížená",J583,0)</f>
        <v>0</v>
      </c>
      <c r="BG583" s="96">
        <f>IF(N583="zákl. prenesená",J583,0)</f>
        <v>0</v>
      </c>
      <c r="BH583" s="96">
        <f>IF(N583="zníž. prenesená",J583,0)</f>
        <v>0</v>
      </c>
      <c r="BI583" s="96">
        <f>IF(N583="nulová",J583,0)</f>
        <v>0</v>
      </c>
      <c r="BJ583" s="17" t="s">
        <v>85</v>
      </c>
      <c r="BK583" s="162">
        <f>ROUND(I583*H583,3)</f>
        <v>0</v>
      </c>
      <c r="BL583" s="17" t="s">
        <v>91</v>
      </c>
      <c r="BM583" s="161" t="s">
        <v>690</v>
      </c>
    </row>
    <row r="584" spans="2:65" s="1" customFormat="1" ht="24.2" customHeight="1" x14ac:dyDescent="0.2">
      <c r="B584" s="149"/>
      <c r="C584" s="150" t="s">
        <v>691</v>
      </c>
      <c r="D584" s="150" t="s">
        <v>169</v>
      </c>
      <c r="E584" s="151" t="s">
        <v>692</v>
      </c>
      <c r="F584" s="152" t="s">
        <v>693</v>
      </c>
      <c r="G584" s="153" t="s">
        <v>254</v>
      </c>
      <c r="H584" s="154">
        <v>7</v>
      </c>
      <c r="I584" s="155"/>
      <c r="J584" s="154">
        <f>ROUND(I584*H584,3)</f>
        <v>0</v>
      </c>
      <c r="K584" s="156"/>
      <c r="L584" s="33"/>
      <c r="M584" s="157" t="s">
        <v>1</v>
      </c>
      <c r="N584" s="158" t="s">
        <v>42</v>
      </c>
      <c r="P584" s="159">
        <f>O584*H584</f>
        <v>0</v>
      </c>
      <c r="Q584" s="159">
        <v>0</v>
      </c>
      <c r="R584" s="159">
        <f>Q584*H584</f>
        <v>0</v>
      </c>
      <c r="S584" s="159">
        <v>0</v>
      </c>
      <c r="T584" s="160">
        <f>S584*H584</f>
        <v>0</v>
      </c>
      <c r="AR584" s="161" t="s">
        <v>91</v>
      </c>
      <c r="AT584" s="161" t="s">
        <v>169</v>
      </c>
      <c r="AU584" s="161" t="s">
        <v>85</v>
      </c>
      <c r="AY584" s="17" t="s">
        <v>167</v>
      </c>
      <c r="BE584" s="96">
        <f>IF(N584="základná",J584,0)</f>
        <v>0</v>
      </c>
      <c r="BF584" s="96">
        <f>IF(N584="znížená",J584,0)</f>
        <v>0</v>
      </c>
      <c r="BG584" s="96">
        <f>IF(N584="zákl. prenesená",J584,0)</f>
        <v>0</v>
      </c>
      <c r="BH584" s="96">
        <f>IF(N584="zníž. prenesená",J584,0)</f>
        <v>0</v>
      </c>
      <c r="BI584" s="96">
        <f>IF(N584="nulová",J584,0)</f>
        <v>0</v>
      </c>
      <c r="BJ584" s="17" t="s">
        <v>85</v>
      </c>
      <c r="BK584" s="162">
        <f>ROUND(I584*H584,3)</f>
        <v>0</v>
      </c>
      <c r="BL584" s="17" t="s">
        <v>91</v>
      </c>
      <c r="BM584" s="161" t="s">
        <v>694</v>
      </c>
    </row>
    <row r="585" spans="2:65" s="12" customFormat="1" x14ac:dyDescent="0.2">
      <c r="B585" s="163"/>
      <c r="D585" s="164" t="s">
        <v>173</v>
      </c>
      <c r="E585" s="165" t="s">
        <v>1</v>
      </c>
      <c r="F585" s="166" t="s">
        <v>695</v>
      </c>
      <c r="H585" s="167">
        <v>7</v>
      </c>
      <c r="I585" s="168"/>
      <c r="L585" s="163"/>
      <c r="M585" s="169"/>
      <c r="T585" s="170"/>
      <c r="AT585" s="165" t="s">
        <v>173</v>
      </c>
      <c r="AU585" s="165" t="s">
        <v>85</v>
      </c>
      <c r="AV585" s="12" t="s">
        <v>85</v>
      </c>
      <c r="AW585" s="12" t="s">
        <v>29</v>
      </c>
      <c r="AX585" s="12" t="s">
        <v>76</v>
      </c>
      <c r="AY585" s="165" t="s">
        <v>167</v>
      </c>
    </row>
    <row r="586" spans="2:65" s="13" customFormat="1" x14ac:dyDescent="0.2">
      <c r="B586" s="171"/>
      <c r="D586" s="164" t="s">
        <v>173</v>
      </c>
      <c r="E586" s="172" t="s">
        <v>1</v>
      </c>
      <c r="F586" s="173" t="s">
        <v>177</v>
      </c>
      <c r="H586" s="174">
        <v>7</v>
      </c>
      <c r="I586" s="175"/>
      <c r="L586" s="171"/>
      <c r="M586" s="176"/>
      <c r="T586" s="177"/>
      <c r="AT586" s="172" t="s">
        <v>173</v>
      </c>
      <c r="AU586" s="172" t="s">
        <v>85</v>
      </c>
      <c r="AV586" s="13" t="s">
        <v>91</v>
      </c>
      <c r="AW586" s="13" t="s">
        <v>29</v>
      </c>
      <c r="AX586" s="13" t="s">
        <v>81</v>
      </c>
      <c r="AY586" s="172" t="s">
        <v>167</v>
      </c>
    </row>
    <row r="587" spans="2:65" s="1" customFormat="1" ht="37.9" customHeight="1" x14ac:dyDescent="0.2">
      <c r="B587" s="149"/>
      <c r="C587" s="191" t="s">
        <v>422</v>
      </c>
      <c r="D587" s="191" t="s">
        <v>262</v>
      </c>
      <c r="E587" s="192" t="s">
        <v>696</v>
      </c>
      <c r="F587" s="193" t="s">
        <v>697</v>
      </c>
      <c r="G587" s="194" t="s">
        <v>254</v>
      </c>
      <c r="H587" s="195">
        <v>7</v>
      </c>
      <c r="I587" s="196"/>
      <c r="J587" s="195">
        <f>ROUND(I587*H587,3)</f>
        <v>0</v>
      </c>
      <c r="K587" s="197"/>
      <c r="L587" s="198"/>
      <c r="M587" s="199" t="s">
        <v>1</v>
      </c>
      <c r="N587" s="200" t="s">
        <v>42</v>
      </c>
      <c r="P587" s="159">
        <f>O587*H587</f>
        <v>0</v>
      </c>
      <c r="Q587" s="159">
        <v>0</v>
      </c>
      <c r="R587" s="159">
        <f>Q587*H587</f>
        <v>0</v>
      </c>
      <c r="S587" s="159">
        <v>0</v>
      </c>
      <c r="T587" s="160">
        <f>S587*H587</f>
        <v>0</v>
      </c>
      <c r="AR587" s="161" t="s">
        <v>103</v>
      </c>
      <c r="AT587" s="161" t="s">
        <v>262</v>
      </c>
      <c r="AU587" s="161" t="s">
        <v>85</v>
      </c>
      <c r="AY587" s="17" t="s">
        <v>167</v>
      </c>
      <c r="BE587" s="96">
        <f>IF(N587="základná",J587,0)</f>
        <v>0</v>
      </c>
      <c r="BF587" s="96">
        <f>IF(N587="znížená",J587,0)</f>
        <v>0</v>
      </c>
      <c r="BG587" s="96">
        <f>IF(N587="zákl. prenesená",J587,0)</f>
        <v>0</v>
      </c>
      <c r="BH587" s="96">
        <f>IF(N587="zníž. prenesená",J587,0)</f>
        <v>0</v>
      </c>
      <c r="BI587" s="96">
        <f>IF(N587="nulová",J587,0)</f>
        <v>0</v>
      </c>
      <c r="BJ587" s="17" t="s">
        <v>85</v>
      </c>
      <c r="BK587" s="162">
        <f>ROUND(I587*H587,3)</f>
        <v>0</v>
      </c>
      <c r="BL587" s="17" t="s">
        <v>91</v>
      </c>
      <c r="BM587" s="161" t="s">
        <v>698</v>
      </c>
    </row>
    <row r="588" spans="2:65" s="1" customFormat="1" ht="33" customHeight="1" x14ac:dyDescent="0.2">
      <c r="B588" s="149"/>
      <c r="C588" s="150" t="s">
        <v>699</v>
      </c>
      <c r="D588" s="150" t="s">
        <v>169</v>
      </c>
      <c r="E588" s="151" t="s">
        <v>700</v>
      </c>
      <c r="F588" s="152" t="s">
        <v>701</v>
      </c>
      <c r="G588" s="153" t="s">
        <v>702</v>
      </c>
      <c r="H588" s="154">
        <v>150</v>
      </c>
      <c r="I588" s="155"/>
      <c r="J588" s="154">
        <f>ROUND(I588*H588,3)</f>
        <v>0</v>
      </c>
      <c r="K588" s="156"/>
      <c r="L588" s="33"/>
      <c r="M588" s="157" t="s">
        <v>1</v>
      </c>
      <c r="N588" s="158" t="s">
        <v>42</v>
      </c>
      <c r="P588" s="159">
        <f>O588*H588</f>
        <v>0</v>
      </c>
      <c r="Q588" s="159">
        <v>0</v>
      </c>
      <c r="R588" s="159">
        <f>Q588*H588</f>
        <v>0</v>
      </c>
      <c r="S588" s="159">
        <v>0</v>
      </c>
      <c r="T588" s="160">
        <f>S588*H588</f>
        <v>0</v>
      </c>
      <c r="AR588" s="161" t="s">
        <v>91</v>
      </c>
      <c r="AT588" s="161" t="s">
        <v>169</v>
      </c>
      <c r="AU588" s="161" t="s">
        <v>85</v>
      </c>
      <c r="AY588" s="17" t="s">
        <v>167</v>
      </c>
      <c r="BE588" s="96">
        <f>IF(N588="základná",J588,0)</f>
        <v>0</v>
      </c>
      <c r="BF588" s="96">
        <f>IF(N588="znížená",J588,0)</f>
        <v>0</v>
      </c>
      <c r="BG588" s="96">
        <f>IF(N588="zákl. prenesená",J588,0)</f>
        <v>0</v>
      </c>
      <c r="BH588" s="96">
        <f>IF(N588="zníž. prenesená",J588,0)</f>
        <v>0</v>
      </c>
      <c r="BI588" s="96">
        <f>IF(N588="nulová",J588,0)</f>
        <v>0</v>
      </c>
      <c r="BJ588" s="17" t="s">
        <v>85</v>
      </c>
      <c r="BK588" s="162">
        <f>ROUND(I588*H588,3)</f>
        <v>0</v>
      </c>
      <c r="BL588" s="17" t="s">
        <v>91</v>
      </c>
      <c r="BM588" s="161" t="s">
        <v>703</v>
      </c>
    </row>
    <row r="589" spans="2:65" s="1" customFormat="1" ht="24.2" customHeight="1" x14ac:dyDescent="0.2">
      <c r="B589" s="149"/>
      <c r="C589" s="150" t="s">
        <v>427</v>
      </c>
      <c r="D589" s="150" t="s">
        <v>169</v>
      </c>
      <c r="E589" s="151" t="s">
        <v>704</v>
      </c>
      <c r="F589" s="152" t="s">
        <v>705</v>
      </c>
      <c r="G589" s="153" t="s">
        <v>299</v>
      </c>
      <c r="H589" s="154">
        <v>636.05499999999995</v>
      </c>
      <c r="I589" s="155"/>
      <c r="J589" s="154">
        <f>ROUND(I589*H589,3)</f>
        <v>0</v>
      </c>
      <c r="K589" s="156"/>
      <c r="L589" s="33"/>
      <c r="M589" s="157" t="s">
        <v>1</v>
      </c>
      <c r="N589" s="158" t="s">
        <v>42</v>
      </c>
      <c r="P589" s="159">
        <f>O589*H589</f>
        <v>0</v>
      </c>
      <c r="Q589" s="159">
        <v>0</v>
      </c>
      <c r="R589" s="159">
        <f>Q589*H589</f>
        <v>0</v>
      </c>
      <c r="S589" s="159">
        <v>0</v>
      </c>
      <c r="T589" s="160">
        <f>S589*H589</f>
        <v>0</v>
      </c>
      <c r="AR589" s="161" t="s">
        <v>91</v>
      </c>
      <c r="AT589" s="161" t="s">
        <v>169</v>
      </c>
      <c r="AU589" s="161" t="s">
        <v>85</v>
      </c>
      <c r="AY589" s="17" t="s">
        <v>167</v>
      </c>
      <c r="BE589" s="96">
        <f>IF(N589="základná",J589,0)</f>
        <v>0</v>
      </c>
      <c r="BF589" s="96">
        <f>IF(N589="znížená",J589,0)</f>
        <v>0</v>
      </c>
      <c r="BG589" s="96">
        <f>IF(N589="zákl. prenesená",J589,0)</f>
        <v>0</v>
      </c>
      <c r="BH589" s="96">
        <f>IF(N589="zníž. prenesená",J589,0)</f>
        <v>0</v>
      </c>
      <c r="BI589" s="96">
        <f>IF(N589="nulová",J589,0)</f>
        <v>0</v>
      </c>
      <c r="BJ589" s="17" t="s">
        <v>85</v>
      </c>
      <c r="BK589" s="162">
        <f>ROUND(I589*H589,3)</f>
        <v>0</v>
      </c>
      <c r="BL589" s="17" t="s">
        <v>91</v>
      </c>
      <c r="BM589" s="161" t="s">
        <v>706</v>
      </c>
    </row>
    <row r="590" spans="2:65" s="12" customFormat="1" x14ac:dyDescent="0.2">
      <c r="B590" s="163"/>
      <c r="D590" s="164" t="s">
        <v>173</v>
      </c>
      <c r="E590" s="165" t="s">
        <v>1</v>
      </c>
      <c r="F590" s="166" t="s">
        <v>707</v>
      </c>
      <c r="H590" s="167">
        <v>12.816000000000001</v>
      </c>
      <c r="I590" s="168"/>
      <c r="L590" s="163"/>
      <c r="M590" s="169"/>
      <c r="T590" s="170"/>
      <c r="AT590" s="165" t="s">
        <v>173</v>
      </c>
      <c r="AU590" s="165" t="s">
        <v>85</v>
      </c>
      <c r="AV590" s="12" t="s">
        <v>85</v>
      </c>
      <c r="AW590" s="12" t="s">
        <v>29</v>
      </c>
      <c r="AX590" s="12" t="s">
        <v>76</v>
      </c>
      <c r="AY590" s="165" t="s">
        <v>167</v>
      </c>
    </row>
    <row r="591" spans="2:65" s="12" customFormat="1" ht="33.75" x14ac:dyDescent="0.2">
      <c r="B591" s="163"/>
      <c r="D591" s="164" t="s">
        <v>173</v>
      </c>
      <c r="E591" s="165" t="s">
        <v>1</v>
      </c>
      <c r="F591" s="166" t="s">
        <v>708</v>
      </c>
      <c r="H591" s="167">
        <v>129.583</v>
      </c>
      <c r="I591" s="168"/>
      <c r="L591" s="163"/>
      <c r="M591" s="169"/>
      <c r="T591" s="170"/>
      <c r="AT591" s="165" t="s">
        <v>173</v>
      </c>
      <c r="AU591" s="165" t="s">
        <v>85</v>
      </c>
      <c r="AV591" s="12" t="s">
        <v>85</v>
      </c>
      <c r="AW591" s="12" t="s">
        <v>29</v>
      </c>
      <c r="AX591" s="12" t="s">
        <v>76</v>
      </c>
      <c r="AY591" s="165" t="s">
        <v>167</v>
      </c>
    </row>
    <row r="592" spans="2:65" s="12" customFormat="1" ht="22.5" x14ac:dyDescent="0.2">
      <c r="B592" s="163"/>
      <c r="D592" s="164" t="s">
        <v>173</v>
      </c>
      <c r="E592" s="165" t="s">
        <v>1</v>
      </c>
      <c r="F592" s="166" t="s">
        <v>709</v>
      </c>
      <c r="H592" s="167">
        <v>125.187</v>
      </c>
      <c r="I592" s="168"/>
      <c r="L592" s="163"/>
      <c r="M592" s="169"/>
      <c r="T592" s="170"/>
      <c r="AT592" s="165" t="s">
        <v>173</v>
      </c>
      <c r="AU592" s="165" t="s">
        <v>85</v>
      </c>
      <c r="AV592" s="12" t="s">
        <v>85</v>
      </c>
      <c r="AW592" s="12" t="s">
        <v>29</v>
      </c>
      <c r="AX592" s="12" t="s">
        <v>76</v>
      </c>
      <c r="AY592" s="165" t="s">
        <v>167</v>
      </c>
    </row>
    <row r="593" spans="2:65" s="12" customFormat="1" ht="22.5" x14ac:dyDescent="0.2">
      <c r="B593" s="163"/>
      <c r="D593" s="164" t="s">
        <v>173</v>
      </c>
      <c r="E593" s="165" t="s">
        <v>1</v>
      </c>
      <c r="F593" s="166" t="s">
        <v>710</v>
      </c>
      <c r="H593" s="167">
        <v>35.158999999999999</v>
      </c>
      <c r="I593" s="168"/>
      <c r="L593" s="163"/>
      <c r="M593" s="169"/>
      <c r="T593" s="170"/>
      <c r="AT593" s="165" t="s">
        <v>173</v>
      </c>
      <c r="AU593" s="165" t="s">
        <v>85</v>
      </c>
      <c r="AV593" s="12" t="s">
        <v>85</v>
      </c>
      <c r="AW593" s="12" t="s">
        <v>29</v>
      </c>
      <c r="AX593" s="12" t="s">
        <v>76</v>
      </c>
      <c r="AY593" s="165" t="s">
        <v>167</v>
      </c>
    </row>
    <row r="594" spans="2:65" s="15" customFormat="1" x14ac:dyDescent="0.2">
      <c r="B594" s="184"/>
      <c r="D594" s="164" t="s">
        <v>173</v>
      </c>
      <c r="E594" s="185" t="s">
        <v>1</v>
      </c>
      <c r="F594" s="186" t="s">
        <v>245</v>
      </c>
      <c r="H594" s="187">
        <v>302.745</v>
      </c>
      <c r="I594" s="188"/>
      <c r="L594" s="184"/>
      <c r="M594" s="189"/>
      <c r="T594" s="190"/>
      <c r="AT594" s="185" t="s">
        <v>173</v>
      </c>
      <c r="AU594" s="185" t="s">
        <v>85</v>
      </c>
      <c r="AV594" s="15" t="s">
        <v>88</v>
      </c>
      <c r="AW594" s="15" t="s">
        <v>29</v>
      </c>
      <c r="AX594" s="15" t="s">
        <v>76</v>
      </c>
      <c r="AY594" s="185" t="s">
        <v>167</v>
      </c>
    </row>
    <row r="595" spans="2:65" s="12" customFormat="1" ht="22.5" x14ac:dyDescent="0.2">
      <c r="B595" s="163"/>
      <c r="D595" s="164" t="s">
        <v>173</v>
      </c>
      <c r="E595" s="165" t="s">
        <v>1</v>
      </c>
      <c r="F595" s="166" t="s">
        <v>711</v>
      </c>
      <c r="H595" s="167">
        <v>130.255</v>
      </c>
      <c r="I595" s="168"/>
      <c r="L595" s="163"/>
      <c r="M595" s="169"/>
      <c r="T595" s="170"/>
      <c r="AT595" s="165" t="s">
        <v>173</v>
      </c>
      <c r="AU595" s="165" t="s">
        <v>85</v>
      </c>
      <c r="AV595" s="12" t="s">
        <v>85</v>
      </c>
      <c r="AW595" s="12" t="s">
        <v>29</v>
      </c>
      <c r="AX595" s="12" t="s">
        <v>76</v>
      </c>
      <c r="AY595" s="165" t="s">
        <v>167</v>
      </c>
    </row>
    <row r="596" spans="2:65" s="12" customFormat="1" ht="22.5" x14ac:dyDescent="0.2">
      <c r="B596" s="163"/>
      <c r="D596" s="164" t="s">
        <v>173</v>
      </c>
      <c r="E596" s="165" t="s">
        <v>1</v>
      </c>
      <c r="F596" s="166" t="s">
        <v>712</v>
      </c>
      <c r="H596" s="167">
        <v>138.73699999999999</v>
      </c>
      <c r="I596" s="168"/>
      <c r="L596" s="163"/>
      <c r="M596" s="169"/>
      <c r="T596" s="170"/>
      <c r="AT596" s="165" t="s">
        <v>173</v>
      </c>
      <c r="AU596" s="165" t="s">
        <v>85</v>
      </c>
      <c r="AV596" s="12" t="s">
        <v>85</v>
      </c>
      <c r="AW596" s="12" t="s">
        <v>29</v>
      </c>
      <c r="AX596" s="12" t="s">
        <v>76</v>
      </c>
      <c r="AY596" s="165" t="s">
        <v>167</v>
      </c>
    </row>
    <row r="597" spans="2:65" s="12" customFormat="1" ht="22.5" x14ac:dyDescent="0.2">
      <c r="B597" s="163"/>
      <c r="D597" s="164" t="s">
        <v>173</v>
      </c>
      <c r="E597" s="165" t="s">
        <v>1</v>
      </c>
      <c r="F597" s="166" t="s">
        <v>713</v>
      </c>
      <c r="H597" s="167">
        <v>41.448</v>
      </c>
      <c r="I597" s="168"/>
      <c r="L597" s="163"/>
      <c r="M597" s="169"/>
      <c r="T597" s="170"/>
      <c r="AT597" s="165" t="s">
        <v>173</v>
      </c>
      <c r="AU597" s="165" t="s">
        <v>85</v>
      </c>
      <c r="AV597" s="12" t="s">
        <v>85</v>
      </c>
      <c r="AW597" s="12" t="s">
        <v>29</v>
      </c>
      <c r="AX597" s="12" t="s">
        <v>76</v>
      </c>
      <c r="AY597" s="165" t="s">
        <v>167</v>
      </c>
    </row>
    <row r="598" spans="2:65" s="12" customFormat="1" x14ac:dyDescent="0.2">
      <c r="B598" s="163"/>
      <c r="D598" s="164" t="s">
        <v>173</v>
      </c>
      <c r="E598" s="165" t="s">
        <v>1</v>
      </c>
      <c r="F598" s="166" t="s">
        <v>714</v>
      </c>
      <c r="H598" s="167">
        <v>22.87</v>
      </c>
      <c r="I598" s="168"/>
      <c r="L598" s="163"/>
      <c r="M598" s="169"/>
      <c r="T598" s="170"/>
      <c r="AT598" s="165" t="s">
        <v>173</v>
      </c>
      <c r="AU598" s="165" t="s">
        <v>85</v>
      </c>
      <c r="AV598" s="12" t="s">
        <v>85</v>
      </c>
      <c r="AW598" s="12" t="s">
        <v>29</v>
      </c>
      <c r="AX598" s="12" t="s">
        <v>76</v>
      </c>
      <c r="AY598" s="165" t="s">
        <v>167</v>
      </c>
    </row>
    <row r="599" spans="2:65" s="15" customFormat="1" x14ac:dyDescent="0.2">
      <c r="B599" s="184"/>
      <c r="D599" s="164" t="s">
        <v>173</v>
      </c>
      <c r="E599" s="185" t="s">
        <v>1</v>
      </c>
      <c r="F599" s="186" t="s">
        <v>245</v>
      </c>
      <c r="H599" s="187">
        <v>333.30999999999995</v>
      </c>
      <c r="I599" s="188"/>
      <c r="L599" s="184"/>
      <c r="M599" s="189"/>
      <c r="T599" s="190"/>
      <c r="AT599" s="185" t="s">
        <v>173</v>
      </c>
      <c r="AU599" s="185" t="s">
        <v>85</v>
      </c>
      <c r="AV599" s="15" t="s">
        <v>88</v>
      </c>
      <c r="AW599" s="15" t="s">
        <v>29</v>
      </c>
      <c r="AX599" s="15" t="s">
        <v>76</v>
      </c>
      <c r="AY599" s="185" t="s">
        <v>167</v>
      </c>
    </row>
    <row r="600" spans="2:65" s="13" customFormat="1" x14ac:dyDescent="0.2">
      <c r="B600" s="171"/>
      <c r="D600" s="164" t="s">
        <v>173</v>
      </c>
      <c r="E600" s="172" t="s">
        <v>1</v>
      </c>
      <c r="F600" s="173" t="s">
        <v>177</v>
      </c>
      <c r="H600" s="174">
        <v>636.05499999999995</v>
      </c>
      <c r="I600" s="175"/>
      <c r="L600" s="171"/>
      <c r="M600" s="176"/>
      <c r="T600" s="177"/>
      <c r="AT600" s="172" t="s">
        <v>173</v>
      </c>
      <c r="AU600" s="172" t="s">
        <v>85</v>
      </c>
      <c r="AV600" s="13" t="s">
        <v>91</v>
      </c>
      <c r="AW600" s="13" t="s">
        <v>29</v>
      </c>
      <c r="AX600" s="13" t="s">
        <v>81</v>
      </c>
      <c r="AY600" s="172" t="s">
        <v>167</v>
      </c>
    </row>
    <row r="601" spans="2:65" s="1" customFormat="1" ht="33" customHeight="1" x14ac:dyDescent="0.2">
      <c r="B601" s="149"/>
      <c r="C601" s="150" t="s">
        <v>715</v>
      </c>
      <c r="D601" s="150" t="s">
        <v>169</v>
      </c>
      <c r="E601" s="151" t="s">
        <v>716</v>
      </c>
      <c r="F601" s="152" t="s">
        <v>717</v>
      </c>
      <c r="G601" s="153" t="s">
        <v>299</v>
      </c>
      <c r="H601" s="154">
        <v>35.796999999999997</v>
      </c>
      <c r="I601" s="155"/>
      <c r="J601" s="154">
        <f>ROUND(I601*H601,3)</f>
        <v>0</v>
      </c>
      <c r="K601" s="156"/>
      <c r="L601" s="33"/>
      <c r="M601" s="157" t="s">
        <v>1</v>
      </c>
      <c r="N601" s="158" t="s">
        <v>42</v>
      </c>
      <c r="P601" s="159">
        <f>O601*H601</f>
        <v>0</v>
      </c>
      <c r="Q601" s="159">
        <v>0</v>
      </c>
      <c r="R601" s="159">
        <f>Q601*H601</f>
        <v>0</v>
      </c>
      <c r="S601" s="159">
        <v>0</v>
      </c>
      <c r="T601" s="160">
        <f>S601*H601</f>
        <v>0</v>
      </c>
      <c r="AR601" s="161" t="s">
        <v>91</v>
      </c>
      <c r="AT601" s="161" t="s">
        <v>169</v>
      </c>
      <c r="AU601" s="161" t="s">
        <v>85</v>
      </c>
      <c r="AY601" s="17" t="s">
        <v>167</v>
      </c>
      <c r="BE601" s="96">
        <f>IF(N601="základná",J601,0)</f>
        <v>0</v>
      </c>
      <c r="BF601" s="96">
        <f>IF(N601="znížená",J601,0)</f>
        <v>0</v>
      </c>
      <c r="BG601" s="96">
        <f>IF(N601="zákl. prenesená",J601,0)</f>
        <v>0</v>
      </c>
      <c r="BH601" s="96">
        <f>IF(N601="zníž. prenesená",J601,0)</f>
        <v>0</v>
      </c>
      <c r="BI601" s="96">
        <f>IF(N601="nulová",J601,0)</f>
        <v>0</v>
      </c>
      <c r="BJ601" s="17" t="s">
        <v>85</v>
      </c>
      <c r="BK601" s="162">
        <f>ROUND(I601*H601,3)</f>
        <v>0</v>
      </c>
      <c r="BL601" s="17" t="s">
        <v>91</v>
      </c>
      <c r="BM601" s="161" t="s">
        <v>718</v>
      </c>
    </row>
    <row r="602" spans="2:65" s="12" customFormat="1" x14ac:dyDescent="0.2">
      <c r="B602" s="163"/>
      <c r="D602" s="164" t="s">
        <v>173</v>
      </c>
      <c r="E602" s="165" t="s">
        <v>1</v>
      </c>
      <c r="F602" s="166" t="s">
        <v>719</v>
      </c>
      <c r="H602" s="167">
        <v>27.172999999999998</v>
      </c>
      <c r="I602" s="168"/>
      <c r="L602" s="163"/>
      <c r="M602" s="169"/>
      <c r="T602" s="170"/>
      <c r="AT602" s="165" t="s">
        <v>173</v>
      </c>
      <c r="AU602" s="165" t="s">
        <v>85</v>
      </c>
      <c r="AV602" s="12" t="s">
        <v>85</v>
      </c>
      <c r="AW602" s="12" t="s">
        <v>29</v>
      </c>
      <c r="AX602" s="12" t="s">
        <v>76</v>
      </c>
      <c r="AY602" s="165" t="s">
        <v>167</v>
      </c>
    </row>
    <row r="603" spans="2:65" s="12" customFormat="1" x14ac:dyDescent="0.2">
      <c r="B603" s="163"/>
      <c r="D603" s="164" t="s">
        <v>173</v>
      </c>
      <c r="E603" s="165" t="s">
        <v>1</v>
      </c>
      <c r="F603" s="166" t="s">
        <v>720</v>
      </c>
      <c r="H603" s="167">
        <v>8.6240000000000006</v>
      </c>
      <c r="I603" s="168"/>
      <c r="L603" s="163"/>
      <c r="M603" s="169"/>
      <c r="T603" s="170"/>
      <c r="AT603" s="165" t="s">
        <v>173</v>
      </c>
      <c r="AU603" s="165" t="s">
        <v>85</v>
      </c>
      <c r="AV603" s="12" t="s">
        <v>85</v>
      </c>
      <c r="AW603" s="12" t="s">
        <v>29</v>
      </c>
      <c r="AX603" s="12" t="s">
        <v>76</v>
      </c>
      <c r="AY603" s="165" t="s">
        <v>167</v>
      </c>
    </row>
    <row r="604" spans="2:65" s="13" customFormat="1" x14ac:dyDescent="0.2">
      <c r="B604" s="171"/>
      <c r="D604" s="164" t="s">
        <v>173</v>
      </c>
      <c r="E604" s="172" t="s">
        <v>1</v>
      </c>
      <c r="F604" s="173" t="s">
        <v>177</v>
      </c>
      <c r="H604" s="174">
        <v>35.796999999999997</v>
      </c>
      <c r="I604" s="175"/>
      <c r="L604" s="171"/>
      <c r="M604" s="176"/>
      <c r="T604" s="177"/>
      <c r="AT604" s="172" t="s">
        <v>173</v>
      </c>
      <c r="AU604" s="172" t="s">
        <v>85</v>
      </c>
      <c r="AV604" s="13" t="s">
        <v>91</v>
      </c>
      <c r="AW604" s="13" t="s">
        <v>29</v>
      </c>
      <c r="AX604" s="13" t="s">
        <v>81</v>
      </c>
      <c r="AY604" s="172" t="s">
        <v>167</v>
      </c>
    </row>
    <row r="605" spans="2:65" s="1" customFormat="1" ht="24.2" customHeight="1" x14ac:dyDescent="0.2">
      <c r="B605" s="149"/>
      <c r="C605" s="150" t="s">
        <v>430</v>
      </c>
      <c r="D605" s="150" t="s">
        <v>169</v>
      </c>
      <c r="E605" s="151" t="s">
        <v>721</v>
      </c>
      <c r="F605" s="152" t="s">
        <v>722</v>
      </c>
      <c r="G605" s="153" t="s">
        <v>172</v>
      </c>
      <c r="H605" s="154">
        <v>0.316</v>
      </c>
      <c r="I605" s="155"/>
      <c r="J605" s="154">
        <f>ROUND(I605*H605,3)</f>
        <v>0</v>
      </c>
      <c r="K605" s="156"/>
      <c r="L605" s="33"/>
      <c r="M605" s="157" t="s">
        <v>1</v>
      </c>
      <c r="N605" s="158" t="s">
        <v>42</v>
      </c>
      <c r="P605" s="159">
        <f>O605*H605</f>
        <v>0</v>
      </c>
      <c r="Q605" s="159">
        <v>0</v>
      </c>
      <c r="R605" s="159">
        <f>Q605*H605</f>
        <v>0</v>
      </c>
      <c r="S605" s="159">
        <v>0</v>
      </c>
      <c r="T605" s="160">
        <f>S605*H605</f>
        <v>0</v>
      </c>
      <c r="AR605" s="161" t="s">
        <v>91</v>
      </c>
      <c r="AT605" s="161" t="s">
        <v>169</v>
      </c>
      <c r="AU605" s="161" t="s">
        <v>85</v>
      </c>
      <c r="AY605" s="17" t="s">
        <v>167</v>
      </c>
      <c r="BE605" s="96">
        <f>IF(N605="základná",J605,0)</f>
        <v>0</v>
      </c>
      <c r="BF605" s="96">
        <f>IF(N605="znížená",J605,0)</f>
        <v>0</v>
      </c>
      <c r="BG605" s="96">
        <f>IF(N605="zákl. prenesená",J605,0)</f>
        <v>0</v>
      </c>
      <c r="BH605" s="96">
        <f>IF(N605="zníž. prenesená",J605,0)</f>
        <v>0</v>
      </c>
      <c r="BI605" s="96">
        <f>IF(N605="nulová",J605,0)</f>
        <v>0</v>
      </c>
      <c r="BJ605" s="17" t="s">
        <v>85</v>
      </c>
      <c r="BK605" s="162">
        <f>ROUND(I605*H605,3)</f>
        <v>0</v>
      </c>
      <c r="BL605" s="17" t="s">
        <v>91</v>
      </c>
      <c r="BM605" s="161" t="s">
        <v>723</v>
      </c>
    </row>
    <row r="606" spans="2:65" s="12" customFormat="1" x14ac:dyDescent="0.2">
      <c r="B606" s="163"/>
      <c r="D606" s="164" t="s">
        <v>173</v>
      </c>
      <c r="E606" s="165" t="s">
        <v>1</v>
      </c>
      <c r="F606" s="166" t="s">
        <v>724</v>
      </c>
      <c r="H606" s="167">
        <v>0.158</v>
      </c>
      <c r="I606" s="168"/>
      <c r="L606" s="163"/>
      <c r="M606" s="169"/>
      <c r="T606" s="170"/>
      <c r="AT606" s="165" t="s">
        <v>173</v>
      </c>
      <c r="AU606" s="165" t="s">
        <v>85</v>
      </c>
      <c r="AV606" s="12" t="s">
        <v>85</v>
      </c>
      <c r="AW606" s="12" t="s">
        <v>29</v>
      </c>
      <c r="AX606" s="12" t="s">
        <v>76</v>
      </c>
      <c r="AY606" s="165" t="s">
        <v>167</v>
      </c>
    </row>
    <row r="607" spans="2:65" s="12" customFormat="1" x14ac:dyDescent="0.2">
      <c r="B607" s="163"/>
      <c r="D607" s="164" t="s">
        <v>173</v>
      </c>
      <c r="E607" s="165" t="s">
        <v>1</v>
      </c>
      <c r="F607" s="166" t="s">
        <v>725</v>
      </c>
      <c r="H607" s="167">
        <v>0.158</v>
      </c>
      <c r="I607" s="168"/>
      <c r="L607" s="163"/>
      <c r="M607" s="169"/>
      <c r="T607" s="170"/>
      <c r="AT607" s="165" t="s">
        <v>173</v>
      </c>
      <c r="AU607" s="165" t="s">
        <v>85</v>
      </c>
      <c r="AV607" s="12" t="s">
        <v>85</v>
      </c>
      <c r="AW607" s="12" t="s">
        <v>29</v>
      </c>
      <c r="AX607" s="12" t="s">
        <v>76</v>
      </c>
      <c r="AY607" s="165" t="s">
        <v>167</v>
      </c>
    </row>
    <row r="608" spans="2:65" s="13" customFormat="1" x14ac:dyDescent="0.2">
      <c r="B608" s="171"/>
      <c r="D608" s="164" t="s">
        <v>173</v>
      </c>
      <c r="E608" s="172" t="s">
        <v>1</v>
      </c>
      <c r="F608" s="173" t="s">
        <v>177</v>
      </c>
      <c r="H608" s="174">
        <v>0.316</v>
      </c>
      <c r="I608" s="175"/>
      <c r="L608" s="171"/>
      <c r="M608" s="176"/>
      <c r="T608" s="177"/>
      <c r="AT608" s="172" t="s">
        <v>173</v>
      </c>
      <c r="AU608" s="172" t="s">
        <v>85</v>
      </c>
      <c r="AV608" s="13" t="s">
        <v>91</v>
      </c>
      <c r="AW608" s="13" t="s">
        <v>29</v>
      </c>
      <c r="AX608" s="13" t="s">
        <v>81</v>
      </c>
      <c r="AY608" s="172" t="s">
        <v>167</v>
      </c>
    </row>
    <row r="609" spans="2:65" s="1" customFormat="1" ht="33" customHeight="1" x14ac:dyDescent="0.2">
      <c r="B609" s="149"/>
      <c r="C609" s="150" t="s">
        <v>726</v>
      </c>
      <c r="D609" s="150" t="s">
        <v>169</v>
      </c>
      <c r="E609" s="151" t="s">
        <v>727</v>
      </c>
      <c r="F609" s="152" t="s">
        <v>728</v>
      </c>
      <c r="G609" s="153" t="s">
        <v>172</v>
      </c>
      <c r="H609" s="154">
        <v>64.097999999999999</v>
      </c>
      <c r="I609" s="155"/>
      <c r="J609" s="154">
        <f>ROUND(I609*H609,3)</f>
        <v>0</v>
      </c>
      <c r="K609" s="156"/>
      <c r="L609" s="33"/>
      <c r="M609" s="157" t="s">
        <v>1</v>
      </c>
      <c r="N609" s="158" t="s">
        <v>42</v>
      </c>
      <c r="P609" s="159">
        <f>O609*H609</f>
        <v>0</v>
      </c>
      <c r="Q609" s="159">
        <v>0</v>
      </c>
      <c r="R609" s="159">
        <f>Q609*H609</f>
        <v>0</v>
      </c>
      <c r="S609" s="159">
        <v>0</v>
      </c>
      <c r="T609" s="160">
        <f>S609*H609</f>
        <v>0</v>
      </c>
      <c r="AR609" s="161" t="s">
        <v>91</v>
      </c>
      <c r="AT609" s="161" t="s">
        <v>169</v>
      </c>
      <c r="AU609" s="161" t="s">
        <v>85</v>
      </c>
      <c r="AY609" s="17" t="s">
        <v>167</v>
      </c>
      <c r="BE609" s="96">
        <f>IF(N609="základná",J609,0)</f>
        <v>0</v>
      </c>
      <c r="BF609" s="96">
        <f>IF(N609="znížená",J609,0)</f>
        <v>0</v>
      </c>
      <c r="BG609" s="96">
        <f>IF(N609="zákl. prenesená",J609,0)</f>
        <v>0</v>
      </c>
      <c r="BH609" s="96">
        <f>IF(N609="zníž. prenesená",J609,0)</f>
        <v>0</v>
      </c>
      <c r="BI609" s="96">
        <f>IF(N609="nulová",J609,0)</f>
        <v>0</v>
      </c>
      <c r="BJ609" s="17" t="s">
        <v>85</v>
      </c>
      <c r="BK609" s="162">
        <f>ROUND(I609*H609,3)</f>
        <v>0</v>
      </c>
      <c r="BL609" s="17" t="s">
        <v>91</v>
      </c>
      <c r="BM609" s="161" t="s">
        <v>729</v>
      </c>
    </row>
    <row r="610" spans="2:65" s="14" customFormat="1" x14ac:dyDescent="0.2">
      <c r="B610" s="178"/>
      <c r="D610" s="164" t="s">
        <v>173</v>
      </c>
      <c r="E610" s="179" t="s">
        <v>1</v>
      </c>
      <c r="F610" s="180" t="s">
        <v>730</v>
      </c>
      <c r="H610" s="179" t="s">
        <v>1</v>
      </c>
      <c r="I610" s="181"/>
      <c r="L610" s="178"/>
      <c r="M610" s="182"/>
      <c r="T610" s="183"/>
      <c r="AT610" s="179" t="s">
        <v>173</v>
      </c>
      <c r="AU610" s="179" t="s">
        <v>85</v>
      </c>
      <c r="AV610" s="14" t="s">
        <v>81</v>
      </c>
      <c r="AW610" s="14" t="s">
        <v>29</v>
      </c>
      <c r="AX610" s="14" t="s">
        <v>76</v>
      </c>
      <c r="AY610" s="179" t="s">
        <v>167</v>
      </c>
    </row>
    <row r="611" spans="2:65" s="12" customFormat="1" ht="22.5" x14ac:dyDescent="0.2">
      <c r="B611" s="163"/>
      <c r="D611" s="164" t="s">
        <v>173</v>
      </c>
      <c r="E611" s="165" t="s">
        <v>1</v>
      </c>
      <c r="F611" s="166" t="s">
        <v>731</v>
      </c>
      <c r="H611" s="167">
        <v>27.564</v>
      </c>
      <c r="I611" s="168"/>
      <c r="L611" s="163"/>
      <c r="M611" s="169"/>
      <c r="T611" s="170"/>
      <c r="AT611" s="165" t="s">
        <v>173</v>
      </c>
      <c r="AU611" s="165" t="s">
        <v>85</v>
      </c>
      <c r="AV611" s="12" t="s">
        <v>85</v>
      </c>
      <c r="AW611" s="12" t="s">
        <v>29</v>
      </c>
      <c r="AX611" s="12" t="s">
        <v>76</v>
      </c>
      <c r="AY611" s="165" t="s">
        <v>167</v>
      </c>
    </row>
    <row r="612" spans="2:65" s="12" customFormat="1" ht="33.75" x14ac:dyDescent="0.2">
      <c r="B612" s="163"/>
      <c r="D612" s="164" t="s">
        <v>173</v>
      </c>
      <c r="E612" s="165" t="s">
        <v>1</v>
      </c>
      <c r="F612" s="166" t="s">
        <v>732</v>
      </c>
      <c r="H612" s="167">
        <v>32.03</v>
      </c>
      <c r="I612" s="168"/>
      <c r="L612" s="163"/>
      <c r="M612" s="169"/>
      <c r="T612" s="170"/>
      <c r="AT612" s="165" t="s">
        <v>173</v>
      </c>
      <c r="AU612" s="165" t="s">
        <v>85</v>
      </c>
      <c r="AV612" s="12" t="s">
        <v>85</v>
      </c>
      <c r="AW612" s="12" t="s">
        <v>29</v>
      </c>
      <c r="AX612" s="12" t="s">
        <v>76</v>
      </c>
      <c r="AY612" s="165" t="s">
        <v>167</v>
      </c>
    </row>
    <row r="613" spans="2:65" s="12" customFormat="1" x14ac:dyDescent="0.2">
      <c r="B613" s="163"/>
      <c r="D613" s="164" t="s">
        <v>173</v>
      </c>
      <c r="E613" s="165" t="s">
        <v>1</v>
      </c>
      <c r="F613" s="166" t="s">
        <v>733</v>
      </c>
      <c r="H613" s="167">
        <v>4.5039999999999996</v>
      </c>
      <c r="I613" s="168"/>
      <c r="L613" s="163"/>
      <c r="M613" s="169"/>
      <c r="T613" s="170"/>
      <c r="AT613" s="165" t="s">
        <v>173</v>
      </c>
      <c r="AU613" s="165" t="s">
        <v>85</v>
      </c>
      <c r="AV613" s="12" t="s">
        <v>85</v>
      </c>
      <c r="AW613" s="12" t="s">
        <v>29</v>
      </c>
      <c r="AX613" s="12" t="s">
        <v>76</v>
      </c>
      <c r="AY613" s="165" t="s">
        <v>167</v>
      </c>
    </row>
    <row r="614" spans="2:65" s="13" customFormat="1" x14ac:dyDescent="0.2">
      <c r="B614" s="171"/>
      <c r="D614" s="164" t="s">
        <v>173</v>
      </c>
      <c r="E614" s="172" t="s">
        <v>1</v>
      </c>
      <c r="F614" s="173" t="s">
        <v>177</v>
      </c>
      <c r="H614" s="174">
        <v>64.097999999999999</v>
      </c>
      <c r="I614" s="175"/>
      <c r="L614" s="171"/>
      <c r="M614" s="176"/>
      <c r="T614" s="177"/>
      <c r="AT614" s="172" t="s">
        <v>173</v>
      </c>
      <c r="AU614" s="172" t="s">
        <v>85</v>
      </c>
      <c r="AV614" s="13" t="s">
        <v>91</v>
      </c>
      <c r="AW614" s="13" t="s">
        <v>29</v>
      </c>
      <c r="AX614" s="13" t="s">
        <v>81</v>
      </c>
      <c r="AY614" s="172" t="s">
        <v>167</v>
      </c>
    </row>
    <row r="615" spans="2:65" s="1" customFormat="1" ht="37.9" customHeight="1" x14ac:dyDescent="0.2">
      <c r="B615" s="149"/>
      <c r="C615" s="150" t="s">
        <v>434</v>
      </c>
      <c r="D615" s="150" t="s">
        <v>169</v>
      </c>
      <c r="E615" s="151" t="s">
        <v>734</v>
      </c>
      <c r="F615" s="152" t="s">
        <v>735</v>
      </c>
      <c r="G615" s="153" t="s">
        <v>172</v>
      </c>
      <c r="H615" s="154">
        <v>14.507</v>
      </c>
      <c r="I615" s="155"/>
      <c r="J615" s="154">
        <f>ROUND(I615*H615,3)</f>
        <v>0</v>
      </c>
      <c r="K615" s="156"/>
      <c r="L615" s="33"/>
      <c r="M615" s="157" t="s">
        <v>1</v>
      </c>
      <c r="N615" s="158" t="s">
        <v>42</v>
      </c>
      <c r="P615" s="159">
        <f>O615*H615</f>
        <v>0</v>
      </c>
      <c r="Q615" s="159">
        <v>0</v>
      </c>
      <c r="R615" s="159">
        <f>Q615*H615</f>
        <v>0</v>
      </c>
      <c r="S615" s="159">
        <v>0</v>
      </c>
      <c r="T615" s="160">
        <f>S615*H615</f>
        <v>0</v>
      </c>
      <c r="AR615" s="161" t="s">
        <v>91</v>
      </c>
      <c r="AT615" s="161" t="s">
        <v>169</v>
      </c>
      <c r="AU615" s="161" t="s">
        <v>85</v>
      </c>
      <c r="AY615" s="17" t="s">
        <v>167</v>
      </c>
      <c r="BE615" s="96">
        <f>IF(N615="základná",J615,0)</f>
        <v>0</v>
      </c>
      <c r="BF615" s="96">
        <f>IF(N615="znížená",J615,0)</f>
        <v>0</v>
      </c>
      <c r="BG615" s="96">
        <f>IF(N615="zákl. prenesená",J615,0)</f>
        <v>0</v>
      </c>
      <c r="BH615" s="96">
        <f>IF(N615="zníž. prenesená",J615,0)</f>
        <v>0</v>
      </c>
      <c r="BI615" s="96">
        <f>IF(N615="nulová",J615,0)</f>
        <v>0</v>
      </c>
      <c r="BJ615" s="17" t="s">
        <v>85</v>
      </c>
      <c r="BK615" s="162">
        <f>ROUND(I615*H615,3)</f>
        <v>0</v>
      </c>
      <c r="BL615" s="17" t="s">
        <v>91</v>
      </c>
      <c r="BM615" s="161" t="s">
        <v>736</v>
      </c>
    </row>
    <row r="616" spans="2:65" s="12" customFormat="1" x14ac:dyDescent="0.2">
      <c r="B616" s="163"/>
      <c r="D616" s="164" t="s">
        <v>173</v>
      </c>
      <c r="E616" s="165" t="s">
        <v>1</v>
      </c>
      <c r="F616" s="166" t="s">
        <v>737</v>
      </c>
      <c r="H616" s="167">
        <v>0.75</v>
      </c>
      <c r="I616" s="168"/>
      <c r="L616" s="163"/>
      <c r="M616" s="169"/>
      <c r="T616" s="170"/>
      <c r="AT616" s="165" t="s">
        <v>173</v>
      </c>
      <c r="AU616" s="165" t="s">
        <v>85</v>
      </c>
      <c r="AV616" s="12" t="s">
        <v>85</v>
      </c>
      <c r="AW616" s="12" t="s">
        <v>29</v>
      </c>
      <c r="AX616" s="12" t="s">
        <v>76</v>
      </c>
      <c r="AY616" s="165" t="s">
        <v>167</v>
      </c>
    </row>
    <row r="617" spans="2:65" s="12" customFormat="1" ht="22.5" x14ac:dyDescent="0.2">
      <c r="B617" s="163"/>
      <c r="D617" s="164" t="s">
        <v>173</v>
      </c>
      <c r="E617" s="165" t="s">
        <v>1</v>
      </c>
      <c r="F617" s="166" t="s">
        <v>738</v>
      </c>
      <c r="H617" s="167">
        <v>6.5789999999999997</v>
      </c>
      <c r="I617" s="168"/>
      <c r="L617" s="163"/>
      <c r="M617" s="169"/>
      <c r="T617" s="170"/>
      <c r="AT617" s="165" t="s">
        <v>173</v>
      </c>
      <c r="AU617" s="165" t="s">
        <v>85</v>
      </c>
      <c r="AV617" s="12" t="s">
        <v>85</v>
      </c>
      <c r="AW617" s="12" t="s">
        <v>29</v>
      </c>
      <c r="AX617" s="12" t="s">
        <v>76</v>
      </c>
      <c r="AY617" s="165" t="s">
        <v>167</v>
      </c>
    </row>
    <row r="618" spans="2:65" s="12" customFormat="1" x14ac:dyDescent="0.2">
      <c r="B618" s="163"/>
      <c r="D618" s="164" t="s">
        <v>173</v>
      </c>
      <c r="E618" s="165" t="s">
        <v>1</v>
      </c>
      <c r="F618" s="166" t="s">
        <v>739</v>
      </c>
      <c r="H618" s="167">
        <v>1.65</v>
      </c>
      <c r="I618" s="168"/>
      <c r="L618" s="163"/>
      <c r="M618" s="169"/>
      <c r="T618" s="170"/>
      <c r="AT618" s="165" t="s">
        <v>173</v>
      </c>
      <c r="AU618" s="165" t="s">
        <v>85</v>
      </c>
      <c r="AV618" s="12" t="s">
        <v>85</v>
      </c>
      <c r="AW618" s="12" t="s">
        <v>29</v>
      </c>
      <c r="AX618" s="12" t="s">
        <v>76</v>
      </c>
      <c r="AY618" s="165" t="s">
        <v>167</v>
      </c>
    </row>
    <row r="619" spans="2:65" s="12" customFormat="1" x14ac:dyDescent="0.2">
      <c r="B619" s="163"/>
      <c r="D619" s="164" t="s">
        <v>173</v>
      </c>
      <c r="E619" s="165" t="s">
        <v>1</v>
      </c>
      <c r="F619" s="166" t="s">
        <v>740</v>
      </c>
      <c r="H619" s="167">
        <v>0.441</v>
      </c>
      <c r="I619" s="168"/>
      <c r="L619" s="163"/>
      <c r="M619" s="169"/>
      <c r="T619" s="170"/>
      <c r="AT619" s="165" t="s">
        <v>173</v>
      </c>
      <c r="AU619" s="165" t="s">
        <v>85</v>
      </c>
      <c r="AV619" s="12" t="s">
        <v>85</v>
      </c>
      <c r="AW619" s="12" t="s">
        <v>29</v>
      </c>
      <c r="AX619" s="12" t="s">
        <v>76</v>
      </c>
      <c r="AY619" s="165" t="s">
        <v>167</v>
      </c>
    </row>
    <row r="620" spans="2:65" s="12" customFormat="1" x14ac:dyDescent="0.2">
      <c r="B620" s="163"/>
      <c r="D620" s="164" t="s">
        <v>173</v>
      </c>
      <c r="E620" s="165" t="s">
        <v>1</v>
      </c>
      <c r="F620" s="166" t="s">
        <v>741</v>
      </c>
      <c r="H620" s="167">
        <v>4.6550000000000002</v>
      </c>
      <c r="I620" s="168"/>
      <c r="L620" s="163"/>
      <c r="M620" s="169"/>
      <c r="T620" s="170"/>
      <c r="AT620" s="165" t="s">
        <v>173</v>
      </c>
      <c r="AU620" s="165" t="s">
        <v>85</v>
      </c>
      <c r="AV620" s="12" t="s">
        <v>85</v>
      </c>
      <c r="AW620" s="12" t="s">
        <v>29</v>
      </c>
      <c r="AX620" s="12" t="s">
        <v>76</v>
      </c>
      <c r="AY620" s="165" t="s">
        <v>167</v>
      </c>
    </row>
    <row r="621" spans="2:65" s="12" customFormat="1" x14ac:dyDescent="0.2">
      <c r="B621" s="163"/>
      <c r="D621" s="164" t="s">
        <v>173</v>
      </c>
      <c r="E621" s="165" t="s">
        <v>1</v>
      </c>
      <c r="F621" s="166" t="s">
        <v>742</v>
      </c>
      <c r="H621" s="167">
        <v>0.432</v>
      </c>
      <c r="I621" s="168"/>
      <c r="L621" s="163"/>
      <c r="M621" s="169"/>
      <c r="T621" s="170"/>
      <c r="AT621" s="165" t="s">
        <v>173</v>
      </c>
      <c r="AU621" s="165" t="s">
        <v>85</v>
      </c>
      <c r="AV621" s="12" t="s">
        <v>85</v>
      </c>
      <c r="AW621" s="12" t="s">
        <v>29</v>
      </c>
      <c r="AX621" s="12" t="s">
        <v>76</v>
      </c>
      <c r="AY621" s="165" t="s">
        <v>167</v>
      </c>
    </row>
    <row r="622" spans="2:65" s="13" customFormat="1" x14ac:dyDescent="0.2">
      <c r="B622" s="171"/>
      <c r="D622" s="164" t="s">
        <v>173</v>
      </c>
      <c r="E622" s="172" t="s">
        <v>1</v>
      </c>
      <c r="F622" s="173" t="s">
        <v>177</v>
      </c>
      <c r="H622" s="174">
        <v>14.507</v>
      </c>
      <c r="I622" s="175"/>
      <c r="L622" s="171"/>
      <c r="M622" s="176"/>
      <c r="T622" s="177"/>
      <c r="AT622" s="172" t="s">
        <v>173</v>
      </c>
      <c r="AU622" s="172" t="s">
        <v>85</v>
      </c>
      <c r="AV622" s="13" t="s">
        <v>91</v>
      </c>
      <c r="AW622" s="13" t="s">
        <v>29</v>
      </c>
      <c r="AX622" s="13" t="s">
        <v>81</v>
      </c>
      <c r="AY622" s="172" t="s">
        <v>167</v>
      </c>
    </row>
    <row r="623" spans="2:65" s="1" customFormat="1" ht="37.9" customHeight="1" x14ac:dyDescent="0.2">
      <c r="B623" s="149"/>
      <c r="C623" s="150" t="s">
        <v>743</v>
      </c>
      <c r="D623" s="150" t="s">
        <v>169</v>
      </c>
      <c r="E623" s="151" t="s">
        <v>744</v>
      </c>
      <c r="F623" s="152" t="s">
        <v>745</v>
      </c>
      <c r="G623" s="153" t="s">
        <v>299</v>
      </c>
      <c r="H623" s="154">
        <v>327.13</v>
      </c>
      <c r="I623" s="155"/>
      <c r="J623" s="154">
        <f>ROUND(I623*H623,3)</f>
        <v>0</v>
      </c>
      <c r="K623" s="156"/>
      <c r="L623" s="33"/>
      <c r="M623" s="157" t="s">
        <v>1</v>
      </c>
      <c r="N623" s="158" t="s">
        <v>42</v>
      </c>
      <c r="P623" s="159">
        <f>O623*H623</f>
        <v>0</v>
      </c>
      <c r="Q623" s="159">
        <v>0</v>
      </c>
      <c r="R623" s="159">
        <f>Q623*H623</f>
        <v>0</v>
      </c>
      <c r="S623" s="159">
        <v>0</v>
      </c>
      <c r="T623" s="160">
        <f>S623*H623</f>
        <v>0</v>
      </c>
      <c r="AR623" s="161" t="s">
        <v>91</v>
      </c>
      <c r="AT623" s="161" t="s">
        <v>169</v>
      </c>
      <c r="AU623" s="161" t="s">
        <v>85</v>
      </c>
      <c r="AY623" s="17" t="s">
        <v>167</v>
      </c>
      <c r="BE623" s="96">
        <f>IF(N623="základná",J623,0)</f>
        <v>0</v>
      </c>
      <c r="BF623" s="96">
        <f>IF(N623="znížená",J623,0)</f>
        <v>0</v>
      </c>
      <c r="BG623" s="96">
        <f>IF(N623="zákl. prenesená",J623,0)</f>
        <v>0</v>
      </c>
      <c r="BH623" s="96">
        <f>IF(N623="zníž. prenesená",J623,0)</f>
        <v>0</v>
      </c>
      <c r="BI623" s="96">
        <f>IF(N623="nulová",J623,0)</f>
        <v>0</v>
      </c>
      <c r="BJ623" s="17" t="s">
        <v>85</v>
      </c>
      <c r="BK623" s="162">
        <f>ROUND(I623*H623,3)</f>
        <v>0</v>
      </c>
      <c r="BL623" s="17" t="s">
        <v>91</v>
      </c>
      <c r="BM623" s="161" t="s">
        <v>746</v>
      </c>
    </row>
    <row r="624" spans="2:65" s="12" customFormat="1" x14ac:dyDescent="0.2">
      <c r="B624" s="163"/>
      <c r="D624" s="164" t="s">
        <v>173</v>
      </c>
      <c r="E624" s="165" t="s">
        <v>1</v>
      </c>
      <c r="F624" s="166" t="s">
        <v>606</v>
      </c>
      <c r="H624" s="167">
        <v>2.25</v>
      </c>
      <c r="I624" s="168"/>
      <c r="L624" s="163"/>
      <c r="M624" s="169"/>
      <c r="T624" s="170"/>
      <c r="AT624" s="165" t="s">
        <v>173</v>
      </c>
      <c r="AU624" s="165" t="s">
        <v>85</v>
      </c>
      <c r="AV624" s="12" t="s">
        <v>85</v>
      </c>
      <c r="AW624" s="12" t="s">
        <v>29</v>
      </c>
      <c r="AX624" s="12" t="s">
        <v>76</v>
      </c>
      <c r="AY624" s="165" t="s">
        <v>167</v>
      </c>
    </row>
    <row r="625" spans="2:65" s="12" customFormat="1" ht="45" x14ac:dyDescent="0.2">
      <c r="B625" s="163"/>
      <c r="D625" s="164" t="s">
        <v>173</v>
      </c>
      <c r="E625" s="165" t="s">
        <v>1</v>
      </c>
      <c r="F625" s="166" t="s">
        <v>607</v>
      </c>
      <c r="H625" s="167">
        <v>319.32</v>
      </c>
      <c r="I625" s="168"/>
      <c r="L625" s="163"/>
      <c r="M625" s="169"/>
      <c r="T625" s="170"/>
      <c r="AT625" s="165" t="s">
        <v>173</v>
      </c>
      <c r="AU625" s="165" t="s">
        <v>85</v>
      </c>
      <c r="AV625" s="12" t="s">
        <v>85</v>
      </c>
      <c r="AW625" s="12" t="s">
        <v>29</v>
      </c>
      <c r="AX625" s="12" t="s">
        <v>76</v>
      </c>
      <c r="AY625" s="165" t="s">
        <v>167</v>
      </c>
    </row>
    <row r="626" spans="2:65" s="12" customFormat="1" x14ac:dyDescent="0.2">
      <c r="B626" s="163"/>
      <c r="D626" s="164" t="s">
        <v>173</v>
      </c>
      <c r="E626" s="165" t="s">
        <v>1</v>
      </c>
      <c r="F626" s="166" t="s">
        <v>608</v>
      </c>
      <c r="H626" s="167">
        <v>5.56</v>
      </c>
      <c r="I626" s="168"/>
      <c r="L626" s="163"/>
      <c r="M626" s="169"/>
      <c r="T626" s="170"/>
      <c r="AT626" s="165" t="s">
        <v>173</v>
      </c>
      <c r="AU626" s="165" t="s">
        <v>85</v>
      </c>
      <c r="AV626" s="12" t="s">
        <v>85</v>
      </c>
      <c r="AW626" s="12" t="s">
        <v>29</v>
      </c>
      <c r="AX626" s="12" t="s">
        <v>76</v>
      </c>
      <c r="AY626" s="165" t="s">
        <v>167</v>
      </c>
    </row>
    <row r="627" spans="2:65" s="13" customFormat="1" x14ac:dyDescent="0.2">
      <c r="B627" s="171"/>
      <c r="D627" s="164" t="s">
        <v>173</v>
      </c>
      <c r="E627" s="172" t="s">
        <v>1</v>
      </c>
      <c r="F627" s="173" t="s">
        <v>177</v>
      </c>
      <c r="H627" s="174">
        <v>327.13</v>
      </c>
      <c r="I627" s="175"/>
      <c r="L627" s="171"/>
      <c r="M627" s="176"/>
      <c r="T627" s="177"/>
      <c r="AT627" s="172" t="s">
        <v>173</v>
      </c>
      <c r="AU627" s="172" t="s">
        <v>85</v>
      </c>
      <c r="AV627" s="13" t="s">
        <v>91</v>
      </c>
      <c r="AW627" s="13" t="s">
        <v>29</v>
      </c>
      <c r="AX627" s="13" t="s">
        <v>81</v>
      </c>
      <c r="AY627" s="172" t="s">
        <v>167</v>
      </c>
    </row>
    <row r="628" spans="2:65" s="1" customFormat="1" ht="24.2" customHeight="1" x14ac:dyDescent="0.2">
      <c r="B628" s="149"/>
      <c r="C628" s="150" t="s">
        <v>440</v>
      </c>
      <c r="D628" s="150" t="s">
        <v>169</v>
      </c>
      <c r="E628" s="151" t="s">
        <v>747</v>
      </c>
      <c r="F628" s="152" t="s">
        <v>748</v>
      </c>
      <c r="G628" s="153" t="s">
        <v>254</v>
      </c>
      <c r="H628" s="154">
        <v>72</v>
      </c>
      <c r="I628" s="155"/>
      <c r="J628" s="154">
        <f>ROUND(I628*H628,3)</f>
        <v>0</v>
      </c>
      <c r="K628" s="156"/>
      <c r="L628" s="33"/>
      <c r="M628" s="157" t="s">
        <v>1</v>
      </c>
      <c r="N628" s="158" t="s">
        <v>42</v>
      </c>
      <c r="P628" s="159">
        <f>O628*H628</f>
        <v>0</v>
      </c>
      <c r="Q628" s="159">
        <v>0</v>
      </c>
      <c r="R628" s="159">
        <f>Q628*H628</f>
        <v>0</v>
      </c>
      <c r="S628" s="159">
        <v>0</v>
      </c>
      <c r="T628" s="160">
        <f>S628*H628</f>
        <v>0</v>
      </c>
      <c r="AR628" s="161" t="s">
        <v>91</v>
      </c>
      <c r="AT628" s="161" t="s">
        <v>169</v>
      </c>
      <c r="AU628" s="161" t="s">
        <v>85</v>
      </c>
      <c r="AY628" s="17" t="s">
        <v>167</v>
      </c>
      <c r="BE628" s="96">
        <f>IF(N628="základná",J628,0)</f>
        <v>0</v>
      </c>
      <c r="BF628" s="96">
        <f>IF(N628="znížená",J628,0)</f>
        <v>0</v>
      </c>
      <c r="BG628" s="96">
        <f>IF(N628="zákl. prenesená",J628,0)</f>
        <v>0</v>
      </c>
      <c r="BH628" s="96">
        <f>IF(N628="zníž. prenesená",J628,0)</f>
        <v>0</v>
      </c>
      <c r="BI628" s="96">
        <f>IF(N628="nulová",J628,0)</f>
        <v>0</v>
      </c>
      <c r="BJ628" s="17" t="s">
        <v>85</v>
      </c>
      <c r="BK628" s="162">
        <f>ROUND(I628*H628,3)</f>
        <v>0</v>
      </c>
      <c r="BL628" s="17" t="s">
        <v>91</v>
      </c>
      <c r="BM628" s="161" t="s">
        <v>749</v>
      </c>
    </row>
    <row r="629" spans="2:65" s="14" customFormat="1" x14ac:dyDescent="0.2">
      <c r="B629" s="178"/>
      <c r="D629" s="164" t="s">
        <v>173</v>
      </c>
      <c r="E629" s="179" t="s">
        <v>1</v>
      </c>
      <c r="F629" s="180" t="s">
        <v>750</v>
      </c>
      <c r="H629" s="179" t="s">
        <v>1</v>
      </c>
      <c r="I629" s="181"/>
      <c r="L629" s="178"/>
      <c r="M629" s="182"/>
      <c r="T629" s="183"/>
      <c r="AT629" s="179" t="s">
        <v>173</v>
      </c>
      <c r="AU629" s="179" t="s">
        <v>85</v>
      </c>
      <c r="AV629" s="14" t="s">
        <v>81</v>
      </c>
      <c r="AW629" s="14" t="s">
        <v>29</v>
      </c>
      <c r="AX629" s="14" t="s">
        <v>76</v>
      </c>
      <c r="AY629" s="179" t="s">
        <v>167</v>
      </c>
    </row>
    <row r="630" spans="2:65" s="12" customFormat="1" x14ac:dyDescent="0.2">
      <c r="B630" s="163"/>
      <c r="D630" s="164" t="s">
        <v>173</v>
      </c>
      <c r="E630" s="165" t="s">
        <v>1</v>
      </c>
      <c r="F630" s="166" t="s">
        <v>751</v>
      </c>
      <c r="H630" s="167">
        <v>49</v>
      </c>
      <c r="I630" s="168"/>
      <c r="L630" s="163"/>
      <c r="M630" s="169"/>
      <c r="T630" s="170"/>
      <c r="AT630" s="165" t="s">
        <v>173</v>
      </c>
      <c r="AU630" s="165" t="s">
        <v>85</v>
      </c>
      <c r="AV630" s="12" t="s">
        <v>85</v>
      </c>
      <c r="AW630" s="12" t="s">
        <v>29</v>
      </c>
      <c r="AX630" s="12" t="s">
        <v>76</v>
      </c>
      <c r="AY630" s="165" t="s">
        <v>167</v>
      </c>
    </row>
    <row r="631" spans="2:65" s="12" customFormat="1" x14ac:dyDescent="0.2">
      <c r="B631" s="163"/>
      <c r="D631" s="164" t="s">
        <v>173</v>
      </c>
      <c r="E631" s="165" t="s">
        <v>1</v>
      </c>
      <c r="F631" s="166" t="s">
        <v>752</v>
      </c>
      <c r="H631" s="167">
        <v>17</v>
      </c>
      <c r="I631" s="168"/>
      <c r="L631" s="163"/>
      <c r="M631" s="169"/>
      <c r="T631" s="170"/>
      <c r="AT631" s="165" t="s">
        <v>173</v>
      </c>
      <c r="AU631" s="165" t="s">
        <v>85</v>
      </c>
      <c r="AV631" s="12" t="s">
        <v>85</v>
      </c>
      <c r="AW631" s="12" t="s">
        <v>29</v>
      </c>
      <c r="AX631" s="12" t="s">
        <v>76</v>
      </c>
      <c r="AY631" s="165" t="s">
        <v>167</v>
      </c>
    </row>
    <row r="632" spans="2:65" s="12" customFormat="1" x14ac:dyDescent="0.2">
      <c r="B632" s="163"/>
      <c r="D632" s="164" t="s">
        <v>173</v>
      </c>
      <c r="E632" s="165" t="s">
        <v>1</v>
      </c>
      <c r="F632" s="166" t="s">
        <v>753</v>
      </c>
      <c r="H632" s="167">
        <v>6</v>
      </c>
      <c r="I632" s="168"/>
      <c r="L632" s="163"/>
      <c r="M632" s="169"/>
      <c r="T632" s="170"/>
      <c r="AT632" s="165" t="s">
        <v>173</v>
      </c>
      <c r="AU632" s="165" t="s">
        <v>85</v>
      </c>
      <c r="AV632" s="12" t="s">
        <v>85</v>
      </c>
      <c r="AW632" s="12" t="s">
        <v>29</v>
      </c>
      <c r="AX632" s="12" t="s">
        <v>76</v>
      </c>
      <c r="AY632" s="165" t="s">
        <v>167</v>
      </c>
    </row>
    <row r="633" spans="2:65" s="13" customFormat="1" x14ac:dyDescent="0.2">
      <c r="B633" s="171"/>
      <c r="D633" s="164" t="s">
        <v>173</v>
      </c>
      <c r="E633" s="172" t="s">
        <v>1</v>
      </c>
      <c r="F633" s="173" t="s">
        <v>177</v>
      </c>
      <c r="H633" s="174">
        <v>72</v>
      </c>
      <c r="I633" s="175"/>
      <c r="L633" s="171"/>
      <c r="M633" s="176"/>
      <c r="T633" s="177"/>
      <c r="AT633" s="172" t="s">
        <v>173</v>
      </c>
      <c r="AU633" s="172" t="s">
        <v>85</v>
      </c>
      <c r="AV633" s="13" t="s">
        <v>91</v>
      </c>
      <c r="AW633" s="13" t="s">
        <v>29</v>
      </c>
      <c r="AX633" s="13" t="s">
        <v>81</v>
      </c>
      <c r="AY633" s="172" t="s">
        <v>167</v>
      </c>
    </row>
    <row r="634" spans="2:65" s="1" customFormat="1" ht="24.2" customHeight="1" x14ac:dyDescent="0.2">
      <c r="B634" s="149"/>
      <c r="C634" s="150" t="s">
        <v>754</v>
      </c>
      <c r="D634" s="150" t="s">
        <v>169</v>
      </c>
      <c r="E634" s="151" t="s">
        <v>755</v>
      </c>
      <c r="F634" s="152" t="s">
        <v>756</v>
      </c>
      <c r="G634" s="153" t="s">
        <v>299</v>
      </c>
      <c r="H634" s="154">
        <v>26.077000000000002</v>
      </c>
      <c r="I634" s="155"/>
      <c r="J634" s="154">
        <f>ROUND(I634*H634,3)</f>
        <v>0</v>
      </c>
      <c r="K634" s="156"/>
      <c r="L634" s="33"/>
      <c r="M634" s="157" t="s">
        <v>1</v>
      </c>
      <c r="N634" s="158" t="s">
        <v>42</v>
      </c>
      <c r="P634" s="159">
        <f>O634*H634</f>
        <v>0</v>
      </c>
      <c r="Q634" s="159">
        <v>0</v>
      </c>
      <c r="R634" s="159">
        <f>Q634*H634</f>
        <v>0</v>
      </c>
      <c r="S634" s="159">
        <v>0</v>
      </c>
      <c r="T634" s="160">
        <f>S634*H634</f>
        <v>0</v>
      </c>
      <c r="AR634" s="161" t="s">
        <v>91</v>
      </c>
      <c r="AT634" s="161" t="s">
        <v>169</v>
      </c>
      <c r="AU634" s="161" t="s">
        <v>85</v>
      </c>
      <c r="AY634" s="17" t="s">
        <v>167</v>
      </c>
      <c r="BE634" s="96">
        <f>IF(N634="základná",J634,0)</f>
        <v>0</v>
      </c>
      <c r="BF634" s="96">
        <f>IF(N634="znížená",J634,0)</f>
        <v>0</v>
      </c>
      <c r="BG634" s="96">
        <f>IF(N634="zákl. prenesená",J634,0)</f>
        <v>0</v>
      </c>
      <c r="BH634" s="96">
        <f>IF(N634="zníž. prenesená",J634,0)</f>
        <v>0</v>
      </c>
      <c r="BI634" s="96">
        <f>IF(N634="nulová",J634,0)</f>
        <v>0</v>
      </c>
      <c r="BJ634" s="17" t="s">
        <v>85</v>
      </c>
      <c r="BK634" s="162">
        <f>ROUND(I634*H634,3)</f>
        <v>0</v>
      </c>
      <c r="BL634" s="17" t="s">
        <v>91</v>
      </c>
      <c r="BM634" s="161" t="s">
        <v>757</v>
      </c>
    </row>
    <row r="635" spans="2:65" s="12" customFormat="1" x14ac:dyDescent="0.2">
      <c r="B635" s="163"/>
      <c r="D635" s="164" t="s">
        <v>173</v>
      </c>
      <c r="E635" s="165" t="s">
        <v>1</v>
      </c>
      <c r="F635" s="166" t="s">
        <v>758</v>
      </c>
      <c r="H635" s="167">
        <v>0.99</v>
      </c>
      <c r="I635" s="168"/>
      <c r="L635" s="163"/>
      <c r="M635" s="169"/>
      <c r="T635" s="170"/>
      <c r="AT635" s="165" t="s">
        <v>173</v>
      </c>
      <c r="AU635" s="165" t="s">
        <v>85</v>
      </c>
      <c r="AV635" s="12" t="s">
        <v>85</v>
      </c>
      <c r="AW635" s="12" t="s">
        <v>29</v>
      </c>
      <c r="AX635" s="12" t="s">
        <v>76</v>
      </c>
      <c r="AY635" s="165" t="s">
        <v>167</v>
      </c>
    </row>
    <row r="636" spans="2:65" s="12" customFormat="1" x14ac:dyDescent="0.2">
      <c r="B636" s="163"/>
      <c r="D636" s="164" t="s">
        <v>173</v>
      </c>
      <c r="E636" s="165" t="s">
        <v>1</v>
      </c>
      <c r="F636" s="166" t="s">
        <v>759</v>
      </c>
      <c r="H636" s="167">
        <v>24.007000000000001</v>
      </c>
      <c r="I636" s="168"/>
      <c r="L636" s="163"/>
      <c r="M636" s="169"/>
      <c r="T636" s="170"/>
      <c r="AT636" s="165" t="s">
        <v>173</v>
      </c>
      <c r="AU636" s="165" t="s">
        <v>85</v>
      </c>
      <c r="AV636" s="12" t="s">
        <v>85</v>
      </c>
      <c r="AW636" s="12" t="s">
        <v>29</v>
      </c>
      <c r="AX636" s="12" t="s">
        <v>76</v>
      </c>
      <c r="AY636" s="165" t="s">
        <v>167</v>
      </c>
    </row>
    <row r="637" spans="2:65" s="12" customFormat="1" x14ac:dyDescent="0.2">
      <c r="B637" s="163"/>
      <c r="D637" s="164" t="s">
        <v>173</v>
      </c>
      <c r="E637" s="165" t="s">
        <v>1</v>
      </c>
      <c r="F637" s="166" t="s">
        <v>760</v>
      </c>
      <c r="H637" s="167">
        <v>1.08</v>
      </c>
      <c r="I637" s="168"/>
      <c r="L637" s="163"/>
      <c r="M637" s="169"/>
      <c r="T637" s="170"/>
      <c r="AT637" s="165" t="s">
        <v>173</v>
      </c>
      <c r="AU637" s="165" t="s">
        <v>85</v>
      </c>
      <c r="AV637" s="12" t="s">
        <v>85</v>
      </c>
      <c r="AW637" s="12" t="s">
        <v>29</v>
      </c>
      <c r="AX637" s="12" t="s">
        <v>76</v>
      </c>
      <c r="AY637" s="165" t="s">
        <v>167</v>
      </c>
    </row>
    <row r="638" spans="2:65" s="13" customFormat="1" x14ac:dyDescent="0.2">
      <c r="B638" s="171"/>
      <c r="D638" s="164" t="s">
        <v>173</v>
      </c>
      <c r="E638" s="172" t="s">
        <v>1</v>
      </c>
      <c r="F638" s="173" t="s">
        <v>177</v>
      </c>
      <c r="H638" s="174">
        <v>26.076999999999998</v>
      </c>
      <c r="I638" s="175"/>
      <c r="L638" s="171"/>
      <c r="M638" s="176"/>
      <c r="T638" s="177"/>
      <c r="AT638" s="172" t="s">
        <v>173</v>
      </c>
      <c r="AU638" s="172" t="s">
        <v>85</v>
      </c>
      <c r="AV638" s="13" t="s">
        <v>91</v>
      </c>
      <c r="AW638" s="13" t="s">
        <v>29</v>
      </c>
      <c r="AX638" s="13" t="s">
        <v>81</v>
      </c>
      <c r="AY638" s="172" t="s">
        <v>167</v>
      </c>
    </row>
    <row r="639" spans="2:65" s="1" customFormat="1" ht="21.75" customHeight="1" x14ac:dyDescent="0.2">
      <c r="B639" s="149"/>
      <c r="C639" s="150" t="s">
        <v>443</v>
      </c>
      <c r="D639" s="150" t="s">
        <v>169</v>
      </c>
      <c r="E639" s="151" t="s">
        <v>761</v>
      </c>
      <c r="F639" s="152" t="s">
        <v>762</v>
      </c>
      <c r="G639" s="153" t="s">
        <v>299</v>
      </c>
      <c r="H639" s="154">
        <v>117</v>
      </c>
      <c r="I639" s="155"/>
      <c r="J639" s="154">
        <f>ROUND(I639*H639,3)</f>
        <v>0</v>
      </c>
      <c r="K639" s="156"/>
      <c r="L639" s="33"/>
      <c r="M639" s="157" t="s">
        <v>1</v>
      </c>
      <c r="N639" s="158" t="s">
        <v>42</v>
      </c>
      <c r="P639" s="159">
        <f>O639*H639</f>
        <v>0</v>
      </c>
      <c r="Q639" s="159">
        <v>0</v>
      </c>
      <c r="R639" s="159">
        <f>Q639*H639</f>
        <v>0</v>
      </c>
      <c r="S639" s="159">
        <v>0</v>
      </c>
      <c r="T639" s="160">
        <f>S639*H639</f>
        <v>0</v>
      </c>
      <c r="AR639" s="161" t="s">
        <v>91</v>
      </c>
      <c r="AT639" s="161" t="s">
        <v>169</v>
      </c>
      <c r="AU639" s="161" t="s">
        <v>85</v>
      </c>
      <c r="AY639" s="17" t="s">
        <v>167</v>
      </c>
      <c r="BE639" s="96">
        <f>IF(N639="základná",J639,0)</f>
        <v>0</v>
      </c>
      <c r="BF639" s="96">
        <f>IF(N639="znížená",J639,0)</f>
        <v>0</v>
      </c>
      <c r="BG639" s="96">
        <f>IF(N639="zákl. prenesená",J639,0)</f>
        <v>0</v>
      </c>
      <c r="BH639" s="96">
        <f>IF(N639="zníž. prenesená",J639,0)</f>
        <v>0</v>
      </c>
      <c r="BI639" s="96">
        <f>IF(N639="nulová",J639,0)</f>
        <v>0</v>
      </c>
      <c r="BJ639" s="17" t="s">
        <v>85</v>
      </c>
      <c r="BK639" s="162">
        <f>ROUND(I639*H639,3)</f>
        <v>0</v>
      </c>
      <c r="BL639" s="17" t="s">
        <v>91</v>
      </c>
      <c r="BM639" s="161" t="s">
        <v>763</v>
      </c>
    </row>
    <row r="640" spans="2:65" s="12" customFormat="1" ht="22.5" x14ac:dyDescent="0.2">
      <c r="B640" s="163"/>
      <c r="D640" s="164" t="s">
        <v>173</v>
      </c>
      <c r="E640" s="165" t="s">
        <v>1</v>
      </c>
      <c r="F640" s="166" t="s">
        <v>764</v>
      </c>
      <c r="H640" s="167">
        <v>74</v>
      </c>
      <c r="I640" s="168"/>
      <c r="L640" s="163"/>
      <c r="M640" s="169"/>
      <c r="T640" s="170"/>
      <c r="AT640" s="165" t="s">
        <v>173</v>
      </c>
      <c r="AU640" s="165" t="s">
        <v>85</v>
      </c>
      <c r="AV640" s="12" t="s">
        <v>85</v>
      </c>
      <c r="AW640" s="12" t="s">
        <v>29</v>
      </c>
      <c r="AX640" s="12" t="s">
        <v>76</v>
      </c>
      <c r="AY640" s="165" t="s">
        <v>167</v>
      </c>
    </row>
    <row r="641" spans="2:65" s="12" customFormat="1" x14ac:dyDescent="0.2">
      <c r="B641" s="163"/>
      <c r="D641" s="164" t="s">
        <v>173</v>
      </c>
      <c r="E641" s="165" t="s">
        <v>1</v>
      </c>
      <c r="F641" s="166" t="s">
        <v>765</v>
      </c>
      <c r="H641" s="167">
        <v>34.6</v>
      </c>
      <c r="I641" s="168"/>
      <c r="L641" s="163"/>
      <c r="M641" s="169"/>
      <c r="T641" s="170"/>
      <c r="AT641" s="165" t="s">
        <v>173</v>
      </c>
      <c r="AU641" s="165" t="s">
        <v>85</v>
      </c>
      <c r="AV641" s="12" t="s">
        <v>85</v>
      </c>
      <c r="AW641" s="12" t="s">
        <v>29</v>
      </c>
      <c r="AX641" s="12" t="s">
        <v>76</v>
      </c>
      <c r="AY641" s="165" t="s">
        <v>167</v>
      </c>
    </row>
    <row r="642" spans="2:65" s="12" customFormat="1" x14ac:dyDescent="0.2">
      <c r="B642" s="163"/>
      <c r="D642" s="164" t="s">
        <v>173</v>
      </c>
      <c r="E642" s="165" t="s">
        <v>1</v>
      </c>
      <c r="F642" s="166" t="s">
        <v>766</v>
      </c>
      <c r="H642" s="167">
        <v>8.4</v>
      </c>
      <c r="I642" s="168"/>
      <c r="L642" s="163"/>
      <c r="M642" s="169"/>
      <c r="T642" s="170"/>
      <c r="AT642" s="165" t="s">
        <v>173</v>
      </c>
      <c r="AU642" s="165" t="s">
        <v>85</v>
      </c>
      <c r="AV642" s="12" t="s">
        <v>85</v>
      </c>
      <c r="AW642" s="12" t="s">
        <v>29</v>
      </c>
      <c r="AX642" s="12" t="s">
        <v>76</v>
      </c>
      <c r="AY642" s="165" t="s">
        <v>167</v>
      </c>
    </row>
    <row r="643" spans="2:65" s="13" customFormat="1" x14ac:dyDescent="0.2">
      <c r="B643" s="171"/>
      <c r="D643" s="164" t="s">
        <v>173</v>
      </c>
      <c r="E643" s="172" t="s">
        <v>1</v>
      </c>
      <c r="F643" s="173" t="s">
        <v>177</v>
      </c>
      <c r="H643" s="174">
        <v>117</v>
      </c>
      <c r="I643" s="175"/>
      <c r="L643" s="171"/>
      <c r="M643" s="176"/>
      <c r="T643" s="177"/>
      <c r="AT643" s="172" t="s">
        <v>173</v>
      </c>
      <c r="AU643" s="172" t="s">
        <v>85</v>
      </c>
      <c r="AV643" s="13" t="s">
        <v>91</v>
      </c>
      <c r="AW643" s="13" t="s">
        <v>29</v>
      </c>
      <c r="AX643" s="13" t="s">
        <v>81</v>
      </c>
      <c r="AY643" s="172" t="s">
        <v>167</v>
      </c>
    </row>
    <row r="644" spans="2:65" s="1" customFormat="1" ht="24.2" customHeight="1" x14ac:dyDescent="0.2">
      <c r="B644" s="149"/>
      <c r="C644" s="150" t="s">
        <v>767</v>
      </c>
      <c r="D644" s="150" t="s">
        <v>169</v>
      </c>
      <c r="E644" s="151" t="s">
        <v>768</v>
      </c>
      <c r="F644" s="152" t="s">
        <v>769</v>
      </c>
      <c r="G644" s="153" t="s">
        <v>299</v>
      </c>
      <c r="H644" s="154">
        <v>317.76799999999997</v>
      </c>
      <c r="I644" s="155"/>
      <c r="J644" s="154">
        <f>ROUND(I644*H644,3)</f>
        <v>0</v>
      </c>
      <c r="K644" s="156"/>
      <c r="L644" s="33"/>
      <c r="M644" s="157" t="s">
        <v>1</v>
      </c>
      <c r="N644" s="158" t="s">
        <v>42</v>
      </c>
      <c r="P644" s="159">
        <f>O644*H644</f>
        <v>0</v>
      </c>
      <c r="Q644" s="159">
        <v>0</v>
      </c>
      <c r="R644" s="159">
        <f>Q644*H644</f>
        <v>0</v>
      </c>
      <c r="S644" s="159">
        <v>0</v>
      </c>
      <c r="T644" s="160">
        <f>S644*H644</f>
        <v>0</v>
      </c>
      <c r="AR644" s="161" t="s">
        <v>91</v>
      </c>
      <c r="AT644" s="161" t="s">
        <v>169</v>
      </c>
      <c r="AU644" s="161" t="s">
        <v>85</v>
      </c>
      <c r="AY644" s="17" t="s">
        <v>167</v>
      </c>
      <c r="BE644" s="96">
        <f>IF(N644="základná",J644,0)</f>
        <v>0</v>
      </c>
      <c r="BF644" s="96">
        <f>IF(N644="znížená",J644,0)</f>
        <v>0</v>
      </c>
      <c r="BG644" s="96">
        <f>IF(N644="zákl. prenesená",J644,0)</f>
        <v>0</v>
      </c>
      <c r="BH644" s="96">
        <f>IF(N644="zníž. prenesená",J644,0)</f>
        <v>0</v>
      </c>
      <c r="BI644" s="96">
        <f>IF(N644="nulová",J644,0)</f>
        <v>0</v>
      </c>
      <c r="BJ644" s="17" t="s">
        <v>85</v>
      </c>
      <c r="BK644" s="162">
        <f>ROUND(I644*H644,3)</f>
        <v>0</v>
      </c>
      <c r="BL644" s="17" t="s">
        <v>91</v>
      </c>
      <c r="BM644" s="161" t="s">
        <v>770</v>
      </c>
    </row>
    <row r="645" spans="2:65" s="12" customFormat="1" ht="33.75" x14ac:dyDescent="0.2">
      <c r="B645" s="163"/>
      <c r="D645" s="164" t="s">
        <v>173</v>
      </c>
      <c r="E645" s="165" t="s">
        <v>1</v>
      </c>
      <c r="F645" s="166" t="s">
        <v>771</v>
      </c>
      <c r="H645" s="167">
        <v>113.858</v>
      </c>
      <c r="I645" s="168"/>
      <c r="L645" s="163"/>
      <c r="M645" s="169"/>
      <c r="T645" s="170"/>
      <c r="AT645" s="165" t="s">
        <v>173</v>
      </c>
      <c r="AU645" s="165" t="s">
        <v>85</v>
      </c>
      <c r="AV645" s="12" t="s">
        <v>85</v>
      </c>
      <c r="AW645" s="12" t="s">
        <v>29</v>
      </c>
      <c r="AX645" s="12" t="s">
        <v>76</v>
      </c>
      <c r="AY645" s="165" t="s">
        <v>167</v>
      </c>
    </row>
    <row r="646" spans="2:65" s="12" customFormat="1" ht="33.75" x14ac:dyDescent="0.2">
      <c r="B646" s="163"/>
      <c r="D646" s="164" t="s">
        <v>173</v>
      </c>
      <c r="E646" s="165" t="s">
        <v>1</v>
      </c>
      <c r="F646" s="166" t="s">
        <v>772</v>
      </c>
      <c r="H646" s="167">
        <v>277.911</v>
      </c>
      <c r="I646" s="168"/>
      <c r="L646" s="163"/>
      <c r="M646" s="169"/>
      <c r="T646" s="170"/>
      <c r="AT646" s="165" t="s">
        <v>173</v>
      </c>
      <c r="AU646" s="165" t="s">
        <v>85</v>
      </c>
      <c r="AV646" s="12" t="s">
        <v>85</v>
      </c>
      <c r="AW646" s="12" t="s">
        <v>29</v>
      </c>
      <c r="AX646" s="12" t="s">
        <v>76</v>
      </c>
      <c r="AY646" s="165" t="s">
        <v>167</v>
      </c>
    </row>
    <row r="647" spans="2:65" s="12" customFormat="1" x14ac:dyDescent="0.2">
      <c r="B647" s="163"/>
      <c r="D647" s="164" t="s">
        <v>173</v>
      </c>
      <c r="E647" s="165" t="s">
        <v>1</v>
      </c>
      <c r="F647" s="166" t="s">
        <v>773</v>
      </c>
      <c r="H647" s="167">
        <v>16.614000000000001</v>
      </c>
      <c r="I647" s="168"/>
      <c r="L647" s="163"/>
      <c r="M647" s="169"/>
      <c r="T647" s="170"/>
      <c r="AT647" s="165" t="s">
        <v>173</v>
      </c>
      <c r="AU647" s="165" t="s">
        <v>85</v>
      </c>
      <c r="AV647" s="12" t="s">
        <v>85</v>
      </c>
      <c r="AW647" s="12" t="s">
        <v>29</v>
      </c>
      <c r="AX647" s="12" t="s">
        <v>76</v>
      </c>
      <c r="AY647" s="165" t="s">
        <v>167</v>
      </c>
    </row>
    <row r="648" spans="2:65" s="15" customFormat="1" x14ac:dyDescent="0.2">
      <c r="B648" s="184"/>
      <c r="D648" s="164" t="s">
        <v>173</v>
      </c>
      <c r="E648" s="185" t="s">
        <v>1</v>
      </c>
      <c r="F648" s="186" t="s">
        <v>774</v>
      </c>
      <c r="H648" s="187">
        <v>408.38299999999998</v>
      </c>
      <c r="I648" s="188"/>
      <c r="L648" s="184"/>
      <c r="M648" s="189"/>
      <c r="T648" s="190"/>
      <c r="AT648" s="185" t="s">
        <v>173</v>
      </c>
      <c r="AU648" s="185" t="s">
        <v>85</v>
      </c>
      <c r="AV648" s="15" t="s">
        <v>88</v>
      </c>
      <c r="AW648" s="15" t="s">
        <v>29</v>
      </c>
      <c r="AX648" s="15" t="s">
        <v>76</v>
      </c>
      <c r="AY648" s="185" t="s">
        <v>167</v>
      </c>
    </row>
    <row r="649" spans="2:65" s="13" customFormat="1" x14ac:dyDescent="0.2">
      <c r="B649" s="171"/>
      <c r="D649" s="164" t="s">
        <v>173</v>
      </c>
      <c r="E649" s="172" t="s">
        <v>1</v>
      </c>
      <c r="F649" s="173" t="s">
        <v>177</v>
      </c>
      <c r="H649" s="174">
        <v>408.38299999999998</v>
      </c>
      <c r="I649" s="175"/>
      <c r="L649" s="171"/>
      <c r="M649" s="176"/>
      <c r="T649" s="177"/>
      <c r="AT649" s="172" t="s">
        <v>173</v>
      </c>
      <c r="AU649" s="172" t="s">
        <v>85</v>
      </c>
      <c r="AV649" s="13" t="s">
        <v>91</v>
      </c>
      <c r="AW649" s="13" t="s">
        <v>29</v>
      </c>
      <c r="AX649" s="13" t="s">
        <v>76</v>
      </c>
      <c r="AY649" s="172" t="s">
        <v>167</v>
      </c>
    </row>
    <row r="650" spans="2:65" s="12" customFormat="1" ht="33.75" x14ac:dyDescent="0.2">
      <c r="B650" s="163"/>
      <c r="D650" s="164" t="s">
        <v>173</v>
      </c>
      <c r="E650" s="165" t="s">
        <v>1</v>
      </c>
      <c r="F650" s="166" t="s">
        <v>771</v>
      </c>
      <c r="H650" s="167">
        <v>113.858</v>
      </c>
      <c r="I650" s="168"/>
      <c r="L650" s="163"/>
      <c r="M650" s="169"/>
      <c r="T650" s="170"/>
      <c r="AT650" s="165" t="s">
        <v>173</v>
      </c>
      <c r="AU650" s="165" t="s">
        <v>85</v>
      </c>
      <c r="AV650" s="12" t="s">
        <v>85</v>
      </c>
      <c r="AW650" s="12" t="s">
        <v>29</v>
      </c>
      <c r="AX650" s="12" t="s">
        <v>76</v>
      </c>
      <c r="AY650" s="165" t="s">
        <v>167</v>
      </c>
    </row>
    <row r="651" spans="2:65" s="12" customFormat="1" x14ac:dyDescent="0.2">
      <c r="B651" s="163"/>
      <c r="D651" s="164" t="s">
        <v>173</v>
      </c>
      <c r="E651" s="165" t="s">
        <v>1</v>
      </c>
      <c r="F651" s="166" t="s">
        <v>775</v>
      </c>
      <c r="H651" s="167">
        <v>190.86</v>
      </c>
      <c r="I651" s="168"/>
      <c r="L651" s="163"/>
      <c r="M651" s="169"/>
      <c r="T651" s="170"/>
      <c r="AT651" s="165" t="s">
        <v>173</v>
      </c>
      <c r="AU651" s="165" t="s">
        <v>85</v>
      </c>
      <c r="AV651" s="12" t="s">
        <v>85</v>
      </c>
      <c r="AW651" s="12" t="s">
        <v>29</v>
      </c>
      <c r="AX651" s="12" t="s">
        <v>76</v>
      </c>
      <c r="AY651" s="165" t="s">
        <v>167</v>
      </c>
    </row>
    <row r="652" spans="2:65" s="12" customFormat="1" x14ac:dyDescent="0.2">
      <c r="B652" s="163"/>
      <c r="D652" s="164" t="s">
        <v>173</v>
      </c>
      <c r="E652" s="165" t="s">
        <v>1</v>
      </c>
      <c r="F652" s="166" t="s">
        <v>776</v>
      </c>
      <c r="H652" s="167">
        <v>13.05</v>
      </c>
      <c r="I652" s="168"/>
      <c r="L652" s="163"/>
      <c r="M652" s="169"/>
      <c r="T652" s="170"/>
      <c r="AT652" s="165" t="s">
        <v>173</v>
      </c>
      <c r="AU652" s="165" t="s">
        <v>85</v>
      </c>
      <c r="AV652" s="12" t="s">
        <v>85</v>
      </c>
      <c r="AW652" s="12" t="s">
        <v>29</v>
      </c>
      <c r="AX652" s="12" t="s">
        <v>76</v>
      </c>
      <c r="AY652" s="165" t="s">
        <v>167</v>
      </c>
    </row>
    <row r="653" spans="2:65" s="13" customFormat="1" x14ac:dyDescent="0.2">
      <c r="B653" s="171"/>
      <c r="D653" s="164" t="s">
        <v>173</v>
      </c>
      <c r="E653" s="172" t="s">
        <v>1</v>
      </c>
      <c r="F653" s="173" t="s">
        <v>177</v>
      </c>
      <c r="H653" s="174">
        <v>317.76800000000003</v>
      </c>
      <c r="I653" s="175"/>
      <c r="L653" s="171"/>
      <c r="M653" s="176"/>
      <c r="T653" s="177"/>
      <c r="AT653" s="172" t="s">
        <v>173</v>
      </c>
      <c r="AU653" s="172" t="s">
        <v>85</v>
      </c>
      <c r="AV653" s="13" t="s">
        <v>91</v>
      </c>
      <c r="AW653" s="13" t="s">
        <v>29</v>
      </c>
      <c r="AX653" s="13" t="s">
        <v>81</v>
      </c>
      <c r="AY653" s="172" t="s">
        <v>167</v>
      </c>
    </row>
    <row r="654" spans="2:65" s="1" customFormat="1" ht="24.2" customHeight="1" x14ac:dyDescent="0.2">
      <c r="B654" s="149"/>
      <c r="C654" s="150" t="s">
        <v>446</v>
      </c>
      <c r="D654" s="150" t="s">
        <v>169</v>
      </c>
      <c r="E654" s="151" t="s">
        <v>777</v>
      </c>
      <c r="F654" s="152" t="s">
        <v>778</v>
      </c>
      <c r="G654" s="153" t="s">
        <v>299</v>
      </c>
      <c r="H654" s="154">
        <v>12.304</v>
      </c>
      <c r="I654" s="155"/>
      <c r="J654" s="154">
        <f>ROUND(I654*H654,3)</f>
        <v>0</v>
      </c>
      <c r="K654" s="156"/>
      <c r="L654" s="33"/>
      <c r="M654" s="157" t="s">
        <v>1</v>
      </c>
      <c r="N654" s="158" t="s">
        <v>42</v>
      </c>
      <c r="P654" s="159">
        <f>O654*H654</f>
        <v>0</v>
      </c>
      <c r="Q654" s="159">
        <v>0</v>
      </c>
      <c r="R654" s="159">
        <f>Q654*H654</f>
        <v>0</v>
      </c>
      <c r="S654" s="159">
        <v>0</v>
      </c>
      <c r="T654" s="160">
        <f>S654*H654</f>
        <v>0</v>
      </c>
      <c r="AR654" s="161" t="s">
        <v>91</v>
      </c>
      <c r="AT654" s="161" t="s">
        <v>169</v>
      </c>
      <c r="AU654" s="161" t="s">
        <v>85</v>
      </c>
      <c r="AY654" s="17" t="s">
        <v>167</v>
      </c>
      <c r="BE654" s="96">
        <f>IF(N654="základná",J654,0)</f>
        <v>0</v>
      </c>
      <c r="BF654" s="96">
        <f>IF(N654="znížená",J654,0)</f>
        <v>0</v>
      </c>
      <c r="BG654" s="96">
        <f>IF(N654="zákl. prenesená",J654,0)</f>
        <v>0</v>
      </c>
      <c r="BH654" s="96">
        <f>IF(N654="zníž. prenesená",J654,0)</f>
        <v>0</v>
      </c>
      <c r="BI654" s="96">
        <f>IF(N654="nulová",J654,0)</f>
        <v>0</v>
      </c>
      <c r="BJ654" s="17" t="s">
        <v>85</v>
      </c>
      <c r="BK654" s="162">
        <f>ROUND(I654*H654,3)</f>
        <v>0</v>
      </c>
      <c r="BL654" s="17" t="s">
        <v>91</v>
      </c>
      <c r="BM654" s="161" t="s">
        <v>779</v>
      </c>
    </row>
    <row r="655" spans="2:65" s="12" customFormat="1" x14ac:dyDescent="0.2">
      <c r="B655" s="163"/>
      <c r="D655" s="164" t="s">
        <v>173</v>
      </c>
      <c r="E655" s="165" t="s">
        <v>1</v>
      </c>
      <c r="F655" s="166" t="s">
        <v>780</v>
      </c>
      <c r="H655" s="167">
        <v>10.704000000000001</v>
      </c>
      <c r="I655" s="168"/>
      <c r="L655" s="163"/>
      <c r="M655" s="169"/>
      <c r="T655" s="170"/>
      <c r="AT655" s="165" t="s">
        <v>173</v>
      </c>
      <c r="AU655" s="165" t="s">
        <v>85</v>
      </c>
      <c r="AV655" s="12" t="s">
        <v>85</v>
      </c>
      <c r="AW655" s="12" t="s">
        <v>29</v>
      </c>
      <c r="AX655" s="12" t="s">
        <v>76</v>
      </c>
      <c r="AY655" s="165" t="s">
        <v>167</v>
      </c>
    </row>
    <row r="656" spans="2:65" s="12" customFormat="1" x14ac:dyDescent="0.2">
      <c r="B656" s="163"/>
      <c r="D656" s="164" t="s">
        <v>173</v>
      </c>
      <c r="E656" s="165" t="s">
        <v>1</v>
      </c>
      <c r="F656" s="166" t="s">
        <v>781</v>
      </c>
      <c r="H656" s="167">
        <v>1.6</v>
      </c>
      <c r="I656" s="168"/>
      <c r="L656" s="163"/>
      <c r="M656" s="169"/>
      <c r="T656" s="170"/>
      <c r="AT656" s="165" t="s">
        <v>173</v>
      </c>
      <c r="AU656" s="165" t="s">
        <v>85</v>
      </c>
      <c r="AV656" s="12" t="s">
        <v>85</v>
      </c>
      <c r="AW656" s="12" t="s">
        <v>29</v>
      </c>
      <c r="AX656" s="12" t="s">
        <v>76</v>
      </c>
      <c r="AY656" s="165" t="s">
        <v>167</v>
      </c>
    </row>
    <row r="657" spans="2:65" s="13" customFormat="1" x14ac:dyDescent="0.2">
      <c r="B657" s="171"/>
      <c r="D657" s="164" t="s">
        <v>173</v>
      </c>
      <c r="E657" s="172" t="s">
        <v>1</v>
      </c>
      <c r="F657" s="173" t="s">
        <v>177</v>
      </c>
      <c r="H657" s="174">
        <v>12.304</v>
      </c>
      <c r="I657" s="175"/>
      <c r="L657" s="171"/>
      <c r="M657" s="176"/>
      <c r="T657" s="177"/>
      <c r="AT657" s="172" t="s">
        <v>173</v>
      </c>
      <c r="AU657" s="172" t="s">
        <v>85</v>
      </c>
      <c r="AV657" s="13" t="s">
        <v>91</v>
      </c>
      <c r="AW657" s="13" t="s">
        <v>29</v>
      </c>
      <c r="AX657" s="13" t="s">
        <v>81</v>
      </c>
      <c r="AY657" s="172" t="s">
        <v>167</v>
      </c>
    </row>
    <row r="658" spans="2:65" s="1" customFormat="1" ht="24.2" customHeight="1" x14ac:dyDescent="0.2">
      <c r="B658" s="149"/>
      <c r="C658" s="150" t="s">
        <v>782</v>
      </c>
      <c r="D658" s="150" t="s">
        <v>169</v>
      </c>
      <c r="E658" s="151" t="s">
        <v>783</v>
      </c>
      <c r="F658" s="152" t="s">
        <v>784</v>
      </c>
      <c r="G658" s="153" t="s">
        <v>254</v>
      </c>
      <c r="H658" s="154">
        <v>66</v>
      </c>
      <c r="I658" s="155"/>
      <c r="J658" s="154">
        <f>ROUND(I658*H658,3)</f>
        <v>0</v>
      </c>
      <c r="K658" s="156"/>
      <c r="L658" s="33"/>
      <c r="M658" s="157" t="s">
        <v>1</v>
      </c>
      <c r="N658" s="158" t="s">
        <v>42</v>
      </c>
      <c r="P658" s="159">
        <f>O658*H658</f>
        <v>0</v>
      </c>
      <c r="Q658" s="159">
        <v>0</v>
      </c>
      <c r="R658" s="159">
        <f>Q658*H658</f>
        <v>0</v>
      </c>
      <c r="S658" s="159">
        <v>0</v>
      </c>
      <c r="T658" s="160">
        <f>S658*H658</f>
        <v>0</v>
      </c>
      <c r="AR658" s="161" t="s">
        <v>91</v>
      </c>
      <c r="AT658" s="161" t="s">
        <v>169</v>
      </c>
      <c r="AU658" s="161" t="s">
        <v>85</v>
      </c>
      <c r="AY658" s="17" t="s">
        <v>167</v>
      </c>
      <c r="BE658" s="96">
        <f>IF(N658="základná",J658,0)</f>
        <v>0</v>
      </c>
      <c r="BF658" s="96">
        <f>IF(N658="znížená",J658,0)</f>
        <v>0</v>
      </c>
      <c r="BG658" s="96">
        <f>IF(N658="zákl. prenesená",J658,0)</f>
        <v>0</v>
      </c>
      <c r="BH658" s="96">
        <f>IF(N658="zníž. prenesená",J658,0)</f>
        <v>0</v>
      </c>
      <c r="BI658" s="96">
        <f>IF(N658="nulová",J658,0)</f>
        <v>0</v>
      </c>
      <c r="BJ658" s="17" t="s">
        <v>85</v>
      </c>
      <c r="BK658" s="162">
        <f>ROUND(I658*H658,3)</f>
        <v>0</v>
      </c>
      <c r="BL658" s="17" t="s">
        <v>91</v>
      </c>
      <c r="BM658" s="161" t="s">
        <v>785</v>
      </c>
    </row>
    <row r="659" spans="2:65" s="12" customFormat="1" x14ac:dyDescent="0.2">
      <c r="B659" s="163"/>
      <c r="D659" s="164" t="s">
        <v>173</v>
      </c>
      <c r="E659" s="165" t="s">
        <v>1</v>
      </c>
      <c r="F659" s="166" t="s">
        <v>786</v>
      </c>
      <c r="H659" s="167">
        <v>40</v>
      </c>
      <c r="I659" s="168"/>
      <c r="L659" s="163"/>
      <c r="M659" s="169"/>
      <c r="T659" s="170"/>
      <c r="AT659" s="165" t="s">
        <v>173</v>
      </c>
      <c r="AU659" s="165" t="s">
        <v>85</v>
      </c>
      <c r="AV659" s="12" t="s">
        <v>85</v>
      </c>
      <c r="AW659" s="12" t="s">
        <v>29</v>
      </c>
      <c r="AX659" s="12" t="s">
        <v>76</v>
      </c>
      <c r="AY659" s="165" t="s">
        <v>167</v>
      </c>
    </row>
    <row r="660" spans="2:65" s="12" customFormat="1" x14ac:dyDescent="0.2">
      <c r="B660" s="163"/>
      <c r="D660" s="164" t="s">
        <v>173</v>
      </c>
      <c r="E660" s="165" t="s">
        <v>1</v>
      </c>
      <c r="F660" s="166" t="s">
        <v>787</v>
      </c>
      <c r="H660" s="167">
        <v>24</v>
      </c>
      <c r="I660" s="168"/>
      <c r="L660" s="163"/>
      <c r="M660" s="169"/>
      <c r="T660" s="170"/>
      <c r="AT660" s="165" t="s">
        <v>173</v>
      </c>
      <c r="AU660" s="165" t="s">
        <v>85</v>
      </c>
      <c r="AV660" s="12" t="s">
        <v>85</v>
      </c>
      <c r="AW660" s="12" t="s">
        <v>29</v>
      </c>
      <c r="AX660" s="12" t="s">
        <v>76</v>
      </c>
      <c r="AY660" s="165" t="s">
        <v>167</v>
      </c>
    </row>
    <row r="661" spans="2:65" s="12" customFormat="1" x14ac:dyDescent="0.2">
      <c r="B661" s="163"/>
      <c r="D661" s="164" t="s">
        <v>173</v>
      </c>
      <c r="E661" s="165" t="s">
        <v>1</v>
      </c>
      <c r="F661" s="166" t="s">
        <v>322</v>
      </c>
      <c r="H661" s="167">
        <v>2</v>
      </c>
      <c r="I661" s="168"/>
      <c r="L661" s="163"/>
      <c r="M661" s="169"/>
      <c r="T661" s="170"/>
      <c r="AT661" s="165" t="s">
        <v>173</v>
      </c>
      <c r="AU661" s="165" t="s">
        <v>85</v>
      </c>
      <c r="AV661" s="12" t="s">
        <v>85</v>
      </c>
      <c r="AW661" s="12" t="s">
        <v>29</v>
      </c>
      <c r="AX661" s="12" t="s">
        <v>76</v>
      </c>
      <c r="AY661" s="165" t="s">
        <v>167</v>
      </c>
    </row>
    <row r="662" spans="2:65" s="13" customFormat="1" x14ac:dyDescent="0.2">
      <c r="B662" s="171"/>
      <c r="D662" s="164" t="s">
        <v>173</v>
      </c>
      <c r="E662" s="172" t="s">
        <v>1</v>
      </c>
      <c r="F662" s="173" t="s">
        <v>177</v>
      </c>
      <c r="H662" s="174">
        <v>66</v>
      </c>
      <c r="I662" s="175"/>
      <c r="L662" s="171"/>
      <c r="M662" s="176"/>
      <c r="T662" s="177"/>
      <c r="AT662" s="172" t="s">
        <v>173</v>
      </c>
      <c r="AU662" s="172" t="s">
        <v>85</v>
      </c>
      <c r="AV662" s="13" t="s">
        <v>91</v>
      </c>
      <c r="AW662" s="13" t="s">
        <v>29</v>
      </c>
      <c r="AX662" s="13" t="s">
        <v>81</v>
      </c>
      <c r="AY662" s="172" t="s">
        <v>167</v>
      </c>
    </row>
    <row r="663" spans="2:65" s="1" customFormat="1" ht="24.2" customHeight="1" x14ac:dyDescent="0.2">
      <c r="B663" s="149"/>
      <c r="C663" s="150" t="s">
        <v>452</v>
      </c>
      <c r="D663" s="150" t="s">
        <v>169</v>
      </c>
      <c r="E663" s="151" t="s">
        <v>788</v>
      </c>
      <c r="F663" s="152" t="s">
        <v>789</v>
      </c>
      <c r="G663" s="153" t="s">
        <v>254</v>
      </c>
      <c r="H663" s="154">
        <v>3</v>
      </c>
      <c r="I663" s="155"/>
      <c r="J663" s="154">
        <f>ROUND(I663*H663,3)</f>
        <v>0</v>
      </c>
      <c r="K663" s="156"/>
      <c r="L663" s="33"/>
      <c r="M663" s="157" t="s">
        <v>1</v>
      </c>
      <c r="N663" s="158" t="s">
        <v>42</v>
      </c>
      <c r="P663" s="159">
        <f>O663*H663</f>
        <v>0</v>
      </c>
      <c r="Q663" s="159">
        <v>0</v>
      </c>
      <c r="R663" s="159">
        <f>Q663*H663</f>
        <v>0</v>
      </c>
      <c r="S663" s="159">
        <v>0</v>
      </c>
      <c r="T663" s="160">
        <f>S663*H663</f>
        <v>0</v>
      </c>
      <c r="AR663" s="161" t="s">
        <v>91</v>
      </c>
      <c r="AT663" s="161" t="s">
        <v>169</v>
      </c>
      <c r="AU663" s="161" t="s">
        <v>85</v>
      </c>
      <c r="AY663" s="17" t="s">
        <v>167</v>
      </c>
      <c r="BE663" s="96">
        <f>IF(N663="základná",J663,0)</f>
        <v>0</v>
      </c>
      <c r="BF663" s="96">
        <f>IF(N663="znížená",J663,0)</f>
        <v>0</v>
      </c>
      <c r="BG663" s="96">
        <f>IF(N663="zákl. prenesená",J663,0)</f>
        <v>0</v>
      </c>
      <c r="BH663" s="96">
        <f>IF(N663="zníž. prenesená",J663,0)</f>
        <v>0</v>
      </c>
      <c r="BI663" s="96">
        <f>IF(N663="nulová",J663,0)</f>
        <v>0</v>
      </c>
      <c r="BJ663" s="17" t="s">
        <v>85</v>
      </c>
      <c r="BK663" s="162">
        <f>ROUND(I663*H663,3)</f>
        <v>0</v>
      </c>
      <c r="BL663" s="17" t="s">
        <v>91</v>
      </c>
      <c r="BM663" s="161" t="s">
        <v>790</v>
      </c>
    </row>
    <row r="664" spans="2:65" s="1" customFormat="1" ht="24.2" customHeight="1" x14ac:dyDescent="0.2">
      <c r="B664" s="149"/>
      <c r="C664" s="150" t="s">
        <v>791</v>
      </c>
      <c r="D664" s="150" t="s">
        <v>169</v>
      </c>
      <c r="E664" s="151" t="s">
        <v>792</v>
      </c>
      <c r="F664" s="152" t="s">
        <v>793</v>
      </c>
      <c r="G664" s="153" t="s">
        <v>172</v>
      </c>
      <c r="H664" s="154">
        <v>0.98199999999999998</v>
      </c>
      <c r="I664" s="155"/>
      <c r="J664" s="154">
        <f>ROUND(I664*H664,3)</f>
        <v>0</v>
      </c>
      <c r="K664" s="156"/>
      <c r="L664" s="33"/>
      <c r="M664" s="157" t="s">
        <v>1</v>
      </c>
      <c r="N664" s="158" t="s">
        <v>42</v>
      </c>
      <c r="P664" s="159">
        <f>O664*H664</f>
        <v>0</v>
      </c>
      <c r="Q664" s="159">
        <v>0</v>
      </c>
      <c r="R664" s="159">
        <f>Q664*H664</f>
        <v>0</v>
      </c>
      <c r="S664" s="159">
        <v>0</v>
      </c>
      <c r="T664" s="160">
        <f>S664*H664</f>
        <v>0</v>
      </c>
      <c r="AR664" s="161" t="s">
        <v>91</v>
      </c>
      <c r="AT664" s="161" t="s">
        <v>169</v>
      </c>
      <c r="AU664" s="161" t="s">
        <v>85</v>
      </c>
      <c r="AY664" s="17" t="s">
        <v>167</v>
      </c>
      <c r="BE664" s="96">
        <f>IF(N664="základná",J664,0)</f>
        <v>0</v>
      </c>
      <c r="BF664" s="96">
        <f>IF(N664="znížená",J664,0)</f>
        <v>0</v>
      </c>
      <c r="BG664" s="96">
        <f>IF(N664="zákl. prenesená",J664,0)</f>
        <v>0</v>
      </c>
      <c r="BH664" s="96">
        <f>IF(N664="zníž. prenesená",J664,0)</f>
        <v>0</v>
      </c>
      <c r="BI664" s="96">
        <f>IF(N664="nulová",J664,0)</f>
        <v>0</v>
      </c>
      <c r="BJ664" s="17" t="s">
        <v>85</v>
      </c>
      <c r="BK664" s="162">
        <f>ROUND(I664*H664,3)</f>
        <v>0</v>
      </c>
      <c r="BL664" s="17" t="s">
        <v>91</v>
      </c>
      <c r="BM664" s="161" t="s">
        <v>794</v>
      </c>
    </row>
    <row r="665" spans="2:65" s="12" customFormat="1" x14ac:dyDescent="0.2">
      <c r="B665" s="163"/>
      <c r="D665" s="164" t="s">
        <v>173</v>
      </c>
      <c r="E665" s="165" t="s">
        <v>1</v>
      </c>
      <c r="F665" s="166" t="s">
        <v>795</v>
      </c>
      <c r="H665" s="167">
        <v>0.47299999999999998</v>
      </c>
      <c r="I665" s="168"/>
      <c r="L665" s="163"/>
      <c r="M665" s="169"/>
      <c r="T665" s="170"/>
      <c r="AT665" s="165" t="s">
        <v>173</v>
      </c>
      <c r="AU665" s="165" t="s">
        <v>85</v>
      </c>
      <c r="AV665" s="12" t="s">
        <v>85</v>
      </c>
      <c r="AW665" s="12" t="s">
        <v>29</v>
      </c>
      <c r="AX665" s="12" t="s">
        <v>76</v>
      </c>
      <c r="AY665" s="165" t="s">
        <v>167</v>
      </c>
    </row>
    <row r="666" spans="2:65" s="12" customFormat="1" x14ac:dyDescent="0.2">
      <c r="B666" s="163"/>
      <c r="D666" s="164" t="s">
        <v>173</v>
      </c>
      <c r="E666" s="165" t="s">
        <v>1</v>
      </c>
      <c r="F666" s="166" t="s">
        <v>796</v>
      </c>
      <c r="H666" s="167">
        <v>0.182</v>
      </c>
      <c r="I666" s="168"/>
      <c r="L666" s="163"/>
      <c r="M666" s="169"/>
      <c r="T666" s="170"/>
      <c r="AT666" s="165" t="s">
        <v>173</v>
      </c>
      <c r="AU666" s="165" t="s">
        <v>85</v>
      </c>
      <c r="AV666" s="12" t="s">
        <v>85</v>
      </c>
      <c r="AW666" s="12" t="s">
        <v>29</v>
      </c>
      <c r="AX666" s="12" t="s">
        <v>76</v>
      </c>
      <c r="AY666" s="165" t="s">
        <v>167</v>
      </c>
    </row>
    <row r="667" spans="2:65" s="12" customFormat="1" x14ac:dyDescent="0.2">
      <c r="B667" s="163"/>
      <c r="D667" s="164" t="s">
        <v>173</v>
      </c>
      <c r="E667" s="165" t="s">
        <v>1</v>
      </c>
      <c r="F667" s="166" t="s">
        <v>797</v>
      </c>
      <c r="H667" s="167">
        <v>0.24399999999999999</v>
      </c>
      <c r="I667" s="168"/>
      <c r="L667" s="163"/>
      <c r="M667" s="169"/>
      <c r="T667" s="170"/>
      <c r="AT667" s="165" t="s">
        <v>173</v>
      </c>
      <c r="AU667" s="165" t="s">
        <v>85</v>
      </c>
      <c r="AV667" s="12" t="s">
        <v>85</v>
      </c>
      <c r="AW667" s="12" t="s">
        <v>29</v>
      </c>
      <c r="AX667" s="12" t="s">
        <v>76</v>
      </c>
      <c r="AY667" s="165" t="s">
        <v>167</v>
      </c>
    </row>
    <row r="668" spans="2:65" s="12" customFormat="1" x14ac:dyDescent="0.2">
      <c r="B668" s="163"/>
      <c r="D668" s="164" t="s">
        <v>173</v>
      </c>
      <c r="E668" s="165" t="s">
        <v>1</v>
      </c>
      <c r="F668" s="166" t="s">
        <v>798</v>
      </c>
      <c r="H668" s="167">
        <v>8.3000000000000004E-2</v>
      </c>
      <c r="I668" s="168"/>
      <c r="L668" s="163"/>
      <c r="M668" s="169"/>
      <c r="T668" s="170"/>
      <c r="AT668" s="165" t="s">
        <v>173</v>
      </c>
      <c r="AU668" s="165" t="s">
        <v>85</v>
      </c>
      <c r="AV668" s="12" t="s">
        <v>85</v>
      </c>
      <c r="AW668" s="12" t="s">
        <v>29</v>
      </c>
      <c r="AX668" s="12" t="s">
        <v>76</v>
      </c>
      <c r="AY668" s="165" t="s">
        <v>167</v>
      </c>
    </row>
    <row r="669" spans="2:65" s="13" customFormat="1" x14ac:dyDescent="0.2">
      <c r="B669" s="171"/>
      <c r="D669" s="164" t="s">
        <v>173</v>
      </c>
      <c r="E669" s="172" t="s">
        <v>1</v>
      </c>
      <c r="F669" s="173" t="s">
        <v>177</v>
      </c>
      <c r="H669" s="174">
        <v>0.98199999999999998</v>
      </c>
      <c r="I669" s="175"/>
      <c r="L669" s="171"/>
      <c r="M669" s="176"/>
      <c r="T669" s="177"/>
      <c r="AT669" s="172" t="s">
        <v>173</v>
      </c>
      <c r="AU669" s="172" t="s">
        <v>85</v>
      </c>
      <c r="AV669" s="13" t="s">
        <v>91</v>
      </c>
      <c r="AW669" s="13" t="s">
        <v>29</v>
      </c>
      <c r="AX669" s="13" t="s">
        <v>81</v>
      </c>
      <c r="AY669" s="172" t="s">
        <v>167</v>
      </c>
    </row>
    <row r="670" spans="2:65" s="1" customFormat="1" ht="24.2" customHeight="1" x14ac:dyDescent="0.2">
      <c r="B670" s="149"/>
      <c r="C670" s="150" t="s">
        <v>457</v>
      </c>
      <c r="D670" s="150" t="s">
        <v>169</v>
      </c>
      <c r="E670" s="151" t="s">
        <v>799</v>
      </c>
      <c r="F670" s="152" t="s">
        <v>800</v>
      </c>
      <c r="G670" s="153" t="s">
        <v>172</v>
      </c>
      <c r="H670" s="154">
        <v>22.654</v>
      </c>
      <c r="I670" s="155"/>
      <c r="J670" s="154">
        <f>ROUND(I670*H670,3)</f>
        <v>0</v>
      </c>
      <c r="K670" s="156"/>
      <c r="L670" s="33"/>
      <c r="M670" s="157" t="s">
        <v>1</v>
      </c>
      <c r="N670" s="158" t="s">
        <v>42</v>
      </c>
      <c r="P670" s="159">
        <f>O670*H670</f>
        <v>0</v>
      </c>
      <c r="Q670" s="159">
        <v>0</v>
      </c>
      <c r="R670" s="159">
        <f>Q670*H670</f>
        <v>0</v>
      </c>
      <c r="S670" s="159">
        <v>0</v>
      </c>
      <c r="T670" s="160">
        <f>S670*H670</f>
        <v>0</v>
      </c>
      <c r="AR670" s="161" t="s">
        <v>91</v>
      </c>
      <c r="AT670" s="161" t="s">
        <v>169</v>
      </c>
      <c r="AU670" s="161" t="s">
        <v>85</v>
      </c>
      <c r="AY670" s="17" t="s">
        <v>167</v>
      </c>
      <c r="BE670" s="96">
        <f>IF(N670="základná",J670,0)</f>
        <v>0</v>
      </c>
      <c r="BF670" s="96">
        <f>IF(N670="znížená",J670,0)</f>
        <v>0</v>
      </c>
      <c r="BG670" s="96">
        <f>IF(N670="zákl. prenesená",J670,0)</f>
        <v>0</v>
      </c>
      <c r="BH670" s="96">
        <f>IF(N670="zníž. prenesená",J670,0)</f>
        <v>0</v>
      </c>
      <c r="BI670" s="96">
        <f>IF(N670="nulová",J670,0)</f>
        <v>0</v>
      </c>
      <c r="BJ670" s="17" t="s">
        <v>85</v>
      </c>
      <c r="BK670" s="162">
        <f>ROUND(I670*H670,3)</f>
        <v>0</v>
      </c>
      <c r="BL670" s="17" t="s">
        <v>91</v>
      </c>
      <c r="BM670" s="161" t="s">
        <v>801</v>
      </c>
    </row>
    <row r="671" spans="2:65" s="12" customFormat="1" ht="33.75" x14ac:dyDescent="0.2">
      <c r="B671" s="163"/>
      <c r="D671" s="164" t="s">
        <v>173</v>
      </c>
      <c r="E671" s="165" t="s">
        <v>1</v>
      </c>
      <c r="F671" s="166" t="s">
        <v>771</v>
      </c>
      <c r="H671" s="167">
        <v>113.858</v>
      </c>
      <c r="I671" s="168"/>
      <c r="L671" s="163"/>
      <c r="M671" s="169"/>
      <c r="T671" s="170"/>
      <c r="AT671" s="165" t="s">
        <v>173</v>
      </c>
      <c r="AU671" s="165" t="s">
        <v>85</v>
      </c>
      <c r="AV671" s="12" t="s">
        <v>85</v>
      </c>
      <c r="AW671" s="12" t="s">
        <v>29</v>
      </c>
      <c r="AX671" s="12" t="s">
        <v>76</v>
      </c>
      <c r="AY671" s="165" t="s">
        <v>167</v>
      </c>
    </row>
    <row r="672" spans="2:65" s="12" customFormat="1" ht="33.75" x14ac:dyDescent="0.2">
      <c r="B672" s="163"/>
      <c r="D672" s="164" t="s">
        <v>173</v>
      </c>
      <c r="E672" s="165" t="s">
        <v>1</v>
      </c>
      <c r="F672" s="166" t="s">
        <v>772</v>
      </c>
      <c r="H672" s="167">
        <v>277.911</v>
      </c>
      <c r="I672" s="168"/>
      <c r="L672" s="163"/>
      <c r="M672" s="169"/>
      <c r="T672" s="170"/>
      <c r="AT672" s="165" t="s">
        <v>173</v>
      </c>
      <c r="AU672" s="165" t="s">
        <v>85</v>
      </c>
      <c r="AV672" s="12" t="s">
        <v>85</v>
      </c>
      <c r="AW672" s="12" t="s">
        <v>29</v>
      </c>
      <c r="AX672" s="12" t="s">
        <v>76</v>
      </c>
      <c r="AY672" s="165" t="s">
        <v>167</v>
      </c>
    </row>
    <row r="673" spans="2:65" s="12" customFormat="1" x14ac:dyDescent="0.2">
      <c r="B673" s="163"/>
      <c r="D673" s="164" t="s">
        <v>173</v>
      </c>
      <c r="E673" s="165" t="s">
        <v>1</v>
      </c>
      <c r="F673" s="166" t="s">
        <v>773</v>
      </c>
      <c r="H673" s="167">
        <v>16.614000000000001</v>
      </c>
      <c r="I673" s="168"/>
      <c r="L673" s="163"/>
      <c r="M673" s="169"/>
      <c r="T673" s="170"/>
      <c r="AT673" s="165" t="s">
        <v>173</v>
      </c>
      <c r="AU673" s="165" t="s">
        <v>85</v>
      </c>
      <c r="AV673" s="12" t="s">
        <v>85</v>
      </c>
      <c r="AW673" s="12" t="s">
        <v>29</v>
      </c>
      <c r="AX673" s="12" t="s">
        <v>76</v>
      </c>
      <c r="AY673" s="165" t="s">
        <v>167</v>
      </c>
    </row>
    <row r="674" spans="2:65" s="15" customFormat="1" x14ac:dyDescent="0.2">
      <c r="B674" s="184"/>
      <c r="D674" s="164" t="s">
        <v>173</v>
      </c>
      <c r="E674" s="185" t="s">
        <v>1</v>
      </c>
      <c r="F674" s="186" t="s">
        <v>774</v>
      </c>
      <c r="H674" s="187">
        <v>408.38299999999998</v>
      </c>
      <c r="I674" s="188"/>
      <c r="L674" s="184"/>
      <c r="M674" s="189"/>
      <c r="T674" s="190"/>
      <c r="AT674" s="185" t="s">
        <v>173</v>
      </c>
      <c r="AU674" s="185" t="s">
        <v>85</v>
      </c>
      <c r="AV674" s="15" t="s">
        <v>88</v>
      </c>
      <c r="AW674" s="15" t="s">
        <v>29</v>
      </c>
      <c r="AX674" s="15" t="s">
        <v>76</v>
      </c>
      <c r="AY674" s="185" t="s">
        <v>167</v>
      </c>
    </row>
    <row r="675" spans="2:65" s="12" customFormat="1" ht="33.75" x14ac:dyDescent="0.2">
      <c r="B675" s="163"/>
      <c r="D675" s="164" t="s">
        <v>173</v>
      </c>
      <c r="E675" s="165" t="s">
        <v>1</v>
      </c>
      <c r="F675" s="166" t="s">
        <v>802</v>
      </c>
      <c r="H675" s="167">
        <v>-113.858</v>
      </c>
      <c r="I675" s="168"/>
      <c r="L675" s="163"/>
      <c r="M675" s="169"/>
      <c r="T675" s="170"/>
      <c r="AT675" s="165" t="s">
        <v>173</v>
      </c>
      <c r="AU675" s="165" t="s">
        <v>85</v>
      </c>
      <c r="AV675" s="12" t="s">
        <v>85</v>
      </c>
      <c r="AW675" s="12" t="s">
        <v>29</v>
      </c>
      <c r="AX675" s="12" t="s">
        <v>76</v>
      </c>
      <c r="AY675" s="165" t="s">
        <v>167</v>
      </c>
    </row>
    <row r="676" spans="2:65" s="12" customFormat="1" x14ac:dyDescent="0.2">
      <c r="B676" s="163"/>
      <c r="D676" s="164" t="s">
        <v>173</v>
      </c>
      <c r="E676" s="165" t="s">
        <v>1</v>
      </c>
      <c r="F676" s="166" t="s">
        <v>803</v>
      </c>
      <c r="H676" s="167">
        <v>-190.86</v>
      </c>
      <c r="I676" s="168"/>
      <c r="L676" s="163"/>
      <c r="M676" s="169"/>
      <c r="T676" s="170"/>
      <c r="AT676" s="165" t="s">
        <v>173</v>
      </c>
      <c r="AU676" s="165" t="s">
        <v>85</v>
      </c>
      <c r="AV676" s="12" t="s">
        <v>85</v>
      </c>
      <c r="AW676" s="12" t="s">
        <v>29</v>
      </c>
      <c r="AX676" s="12" t="s">
        <v>76</v>
      </c>
      <c r="AY676" s="165" t="s">
        <v>167</v>
      </c>
    </row>
    <row r="677" spans="2:65" s="12" customFormat="1" x14ac:dyDescent="0.2">
      <c r="B677" s="163"/>
      <c r="D677" s="164" t="s">
        <v>173</v>
      </c>
      <c r="E677" s="165" t="s">
        <v>1</v>
      </c>
      <c r="F677" s="166" t="s">
        <v>804</v>
      </c>
      <c r="H677" s="167">
        <v>-13.05</v>
      </c>
      <c r="I677" s="168"/>
      <c r="L677" s="163"/>
      <c r="M677" s="169"/>
      <c r="T677" s="170"/>
      <c r="AT677" s="165" t="s">
        <v>173</v>
      </c>
      <c r="AU677" s="165" t="s">
        <v>85</v>
      </c>
      <c r="AV677" s="12" t="s">
        <v>85</v>
      </c>
      <c r="AW677" s="12" t="s">
        <v>29</v>
      </c>
      <c r="AX677" s="12" t="s">
        <v>76</v>
      </c>
      <c r="AY677" s="165" t="s">
        <v>167</v>
      </c>
    </row>
    <row r="678" spans="2:65" s="15" customFormat="1" x14ac:dyDescent="0.2">
      <c r="B678" s="184"/>
      <c r="D678" s="164" t="s">
        <v>173</v>
      </c>
      <c r="E678" s="185" t="s">
        <v>1</v>
      </c>
      <c r="F678" s="186" t="s">
        <v>805</v>
      </c>
      <c r="H678" s="187">
        <v>-317.76800000000003</v>
      </c>
      <c r="I678" s="188"/>
      <c r="L678" s="184"/>
      <c r="M678" s="189"/>
      <c r="T678" s="190"/>
      <c r="AT678" s="185" t="s">
        <v>173</v>
      </c>
      <c r="AU678" s="185" t="s">
        <v>85</v>
      </c>
      <c r="AV678" s="15" t="s">
        <v>88</v>
      </c>
      <c r="AW678" s="15" t="s">
        <v>29</v>
      </c>
      <c r="AX678" s="15" t="s">
        <v>76</v>
      </c>
      <c r="AY678" s="185" t="s">
        <v>167</v>
      </c>
    </row>
    <row r="679" spans="2:65" s="13" customFormat="1" x14ac:dyDescent="0.2">
      <c r="B679" s="171"/>
      <c r="D679" s="164" t="s">
        <v>173</v>
      </c>
      <c r="E679" s="172" t="s">
        <v>1</v>
      </c>
      <c r="F679" s="173" t="s">
        <v>806</v>
      </c>
      <c r="H679" s="174">
        <v>90.614999999999966</v>
      </c>
      <c r="I679" s="175"/>
      <c r="L679" s="171"/>
      <c r="M679" s="176"/>
      <c r="T679" s="177"/>
      <c r="AT679" s="172" t="s">
        <v>173</v>
      </c>
      <c r="AU679" s="172" t="s">
        <v>85</v>
      </c>
      <c r="AV679" s="13" t="s">
        <v>91</v>
      </c>
      <c r="AW679" s="13" t="s">
        <v>29</v>
      </c>
      <c r="AX679" s="13" t="s">
        <v>76</v>
      </c>
      <c r="AY679" s="172" t="s">
        <v>167</v>
      </c>
    </row>
    <row r="680" spans="2:65" s="12" customFormat="1" x14ac:dyDescent="0.2">
      <c r="B680" s="163"/>
      <c r="D680" s="164" t="s">
        <v>173</v>
      </c>
      <c r="E680" s="165" t="s">
        <v>1</v>
      </c>
      <c r="F680" s="166" t="s">
        <v>807</v>
      </c>
      <c r="H680" s="167">
        <v>22.654</v>
      </c>
      <c r="I680" s="168"/>
      <c r="L680" s="163"/>
      <c r="M680" s="169"/>
      <c r="T680" s="170"/>
      <c r="AT680" s="165" t="s">
        <v>173</v>
      </c>
      <c r="AU680" s="165" t="s">
        <v>85</v>
      </c>
      <c r="AV680" s="12" t="s">
        <v>85</v>
      </c>
      <c r="AW680" s="12" t="s">
        <v>29</v>
      </c>
      <c r="AX680" s="12" t="s">
        <v>76</v>
      </c>
      <c r="AY680" s="165" t="s">
        <v>167</v>
      </c>
    </row>
    <row r="681" spans="2:65" s="13" customFormat="1" x14ac:dyDescent="0.2">
      <c r="B681" s="171"/>
      <c r="D681" s="164" t="s">
        <v>173</v>
      </c>
      <c r="E681" s="172" t="s">
        <v>1</v>
      </c>
      <c r="F681" s="173" t="s">
        <v>177</v>
      </c>
      <c r="H681" s="174">
        <v>22.654</v>
      </c>
      <c r="I681" s="175"/>
      <c r="L681" s="171"/>
      <c r="M681" s="176"/>
      <c r="T681" s="177"/>
      <c r="AT681" s="172" t="s">
        <v>173</v>
      </c>
      <c r="AU681" s="172" t="s">
        <v>85</v>
      </c>
      <c r="AV681" s="13" t="s">
        <v>91</v>
      </c>
      <c r="AW681" s="13" t="s">
        <v>29</v>
      </c>
      <c r="AX681" s="13" t="s">
        <v>81</v>
      </c>
      <c r="AY681" s="172" t="s">
        <v>167</v>
      </c>
    </row>
    <row r="682" spans="2:65" s="1" customFormat="1" ht="24.2" customHeight="1" x14ac:dyDescent="0.2">
      <c r="B682" s="149"/>
      <c r="C682" s="150" t="s">
        <v>808</v>
      </c>
      <c r="D682" s="150" t="s">
        <v>169</v>
      </c>
      <c r="E682" s="151" t="s">
        <v>809</v>
      </c>
      <c r="F682" s="152" t="s">
        <v>810</v>
      </c>
      <c r="G682" s="153" t="s">
        <v>299</v>
      </c>
      <c r="H682" s="154">
        <v>32.375</v>
      </c>
      <c r="I682" s="155"/>
      <c r="J682" s="154">
        <f>ROUND(I682*H682,3)</f>
        <v>0</v>
      </c>
      <c r="K682" s="156"/>
      <c r="L682" s="33"/>
      <c r="M682" s="157" t="s">
        <v>1</v>
      </c>
      <c r="N682" s="158" t="s">
        <v>42</v>
      </c>
      <c r="P682" s="159">
        <f>O682*H682</f>
        <v>0</v>
      </c>
      <c r="Q682" s="159">
        <v>0</v>
      </c>
      <c r="R682" s="159">
        <f>Q682*H682</f>
        <v>0</v>
      </c>
      <c r="S682" s="159">
        <v>0</v>
      </c>
      <c r="T682" s="160">
        <f>S682*H682</f>
        <v>0</v>
      </c>
      <c r="AR682" s="161" t="s">
        <v>91</v>
      </c>
      <c r="AT682" s="161" t="s">
        <v>169</v>
      </c>
      <c r="AU682" s="161" t="s">
        <v>85</v>
      </c>
      <c r="AY682" s="17" t="s">
        <v>167</v>
      </c>
      <c r="BE682" s="96">
        <f>IF(N682="základná",J682,0)</f>
        <v>0</v>
      </c>
      <c r="BF682" s="96">
        <f>IF(N682="znížená",J682,0)</f>
        <v>0</v>
      </c>
      <c r="BG682" s="96">
        <f>IF(N682="zákl. prenesená",J682,0)</f>
        <v>0</v>
      </c>
      <c r="BH682" s="96">
        <f>IF(N682="zníž. prenesená",J682,0)</f>
        <v>0</v>
      </c>
      <c r="BI682" s="96">
        <f>IF(N682="nulová",J682,0)</f>
        <v>0</v>
      </c>
      <c r="BJ682" s="17" t="s">
        <v>85</v>
      </c>
      <c r="BK682" s="162">
        <f>ROUND(I682*H682,3)</f>
        <v>0</v>
      </c>
      <c r="BL682" s="17" t="s">
        <v>91</v>
      </c>
      <c r="BM682" s="161" t="s">
        <v>811</v>
      </c>
    </row>
    <row r="683" spans="2:65" s="12" customFormat="1" ht="22.5" x14ac:dyDescent="0.2">
      <c r="B683" s="163"/>
      <c r="D683" s="164" t="s">
        <v>173</v>
      </c>
      <c r="E683" s="165" t="s">
        <v>1</v>
      </c>
      <c r="F683" s="166" t="s">
        <v>812</v>
      </c>
      <c r="H683" s="167">
        <v>25.395</v>
      </c>
      <c r="I683" s="168"/>
      <c r="L683" s="163"/>
      <c r="M683" s="169"/>
      <c r="T683" s="170"/>
      <c r="AT683" s="165" t="s">
        <v>173</v>
      </c>
      <c r="AU683" s="165" t="s">
        <v>85</v>
      </c>
      <c r="AV683" s="12" t="s">
        <v>85</v>
      </c>
      <c r="AW683" s="12" t="s">
        <v>29</v>
      </c>
      <c r="AX683" s="12" t="s">
        <v>76</v>
      </c>
      <c r="AY683" s="165" t="s">
        <v>167</v>
      </c>
    </row>
    <row r="684" spans="2:65" s="12" customFormat="1" x14ac:dyDescent="0.2">
      <c r="B684" s="163"/>
      <c r="D684" s="164" t="s">
        <v>173</v>
      </c>
      <c r="E684" s="165" t="s">
        <v>1</v>
      </c>
      <c r="F684" s="166" t="s">
        <v>813</v>
      </c>
      <c r="H684" s="167">
        <v>6.98</v>
      </c>
      <c r="I684" s="168"/>
      <c r="L684" s="163"/>
      <c r="M684" s="169"/>
      <c r="T684" s="170"/>
      <c r="AT684" s="165" t="s">
        <v>173</v>
      </c>
      <c r="AU684" s="165" t="s">
        <v>85</v>
      </c>
      <c r="AV684" s="12" t="s">
        <v>85</v>
      </c>
      <c r="AW684" s="12" t="s">
        <v>29</v>
      </c>
      <c r="AX684" s="12" t="s">
        <v>76</v>
      </c>
      <c r="AY684" s="165" t="s">
        <v>167</v>
      </c>
    </row>
    <row r="685" spans="2:65" s="13" customFormat="1" x14ac:dyDescent="0.2">
      <c r="B685" s="171"/>
      <c r="D685" s="164" t="s">
        <v>173</v>
      </c>
      <c r="E685" s="172" t="s">
        <v>1</v>
      </c>
      <c r="F685" s="173" t="s">
        <v>177</v>
      </c>
      <c r="H685" s="174">
        <v>32.375</v>
      </c>
      <c r="I685" s="175"/>
      <c r="L685" s="171"/>
      <c r="M685" s="176"/>
      <c r="T685" s="177"/>
      <c r="AT685" s="172" t="s">
        <v>173</v>
      </c>
      <c r="AU685" s="172" t="s">
        <v>85</v>
      </c>
      <c r="AV685" s="13" t="s">
        <v>91</v>
      </c>
      <c r="AW685" s="13" t="s">
        <v>29</v>
      </c>
      <c r="AX685" s="13" t="s">
        <v>81</v>
      </c>
      <c r="AY685" s="172" t="s">
        <v>167</v>
      </c>
    </row>
    <row r="686" spans="2:65" s="1" customFormat="1" ht="33" customHeight="1" x14ac:dyDescent="0.2">
      <c r="B686" s="149"/>
      <c r="C686" s="150" t="s">
        <v>461</v>
      </c>
      <c r="D686" s="150" t="s">
        <v>169</v>
      </c>
      <c r="E686" s="151" t="s">
        <v>814</v>
      </c>
      <c r="F686" s="152" t="s">
        <v>815</v>
      </c>
      <c r="G686" s="153" t="s">
        <v>254</v>
      </c>
      <c r="H686" s="154">
        <v>4</v>
      </c>
      <c r="I686" s="155"/>
      <c r="J686" s="154">
        <f>ROUND(I686*H686,3)</f>
        <v>0</v>
      </c>
      <c r="K686" s="156"/>
      <c r="L686" s="33"/>
      <c r="M686" s="157" t="s">
        <v>1</v>
      </c>
      <c r="N686" s="158" t="s">
        <v>42</v>
      </c>
      <c r="P686" s="159">
        <f>O686*H686</f>
        <v>0</v>
      </c>
      <c r="Q686" s="159">
        <v>0</v>
      </c>
      <c r="R686" s="159">
        <f>Q686*H686</f>
        <v>0</v>
      </c>
      <c r="S686" s="159">
        <v>0</v>
      </c>
      <c r="T686" s="160">
        <f>S686*H686</f>
        <v>0</v>
      </c>
      <c r="AR686" s="161" t="s">
        <v>91</v>
      </c>
      <c r="AT686" s="161" t="s">
        <v>169</v>
      </c>
      <c r="AU686" s="161" t="s">
        <v>85</v>
      </c>
      <c r="AY686" s="17" t="s">
        <v>167</v>
      </c>
      <c r="BE686" s="96">
        <f>IF(N686="základná",J686,0)</f>
        <v>0</v>
      </c>
      <c r="BF686" s="96">
        <f>IF(N686="znížená",J686,0)</f>
        <v>0</v>
      </c>
      <c r="BG686" s="96">
        <f>IF(N686="zákl. prenesená",J686,0)</f>
        <v>0</v>
      </c>
      <c r="BH686" s="96">
        <f>IF(N686="zníž. prenesená",J686,0)</f>
        <v>0</v>
      </c>
      <c r="BI686" s="96">
        <f>IF(N686="nulová",J686,0)</f>
        <v>0</v>
      </c>
      <c r="BJ686" s="17" t="s">
        <v>85</v>
      </c>
      <c r="BK686" s="162">
        <f>ROUND(I686*H686,3)</f>
        <v>0</v>
      </c>
      <c r="BL686" s="17" t="s">
        <v>91</v>
      </c>
      <c r="BM686" s="161" t="s">
        <v>816</v>
      </c>
    </row>
    <row r="687" spans="2:65" s="12" customFormat="1" x14ac:dyDescent="0.2">
      <c r="B687" s="163"/>
      <c r="D687" s="164" t="s">
        <v>173</v>
      </c>
      <c r="E687" s="165" t="s">
        <v>1</v>
      </c>
      <c r="F687" s="166" t="s">
        <v>817</v>
      </c>
      <c r="H687" s="167">
        <v>2</v>
      </c>
      <c r="I687" s="168"/>
      <c r="L687" s="163"/>
      <c r="M687" s="169"/>
      <c r="T687" s="170"/>
      <c r="AT687" s="165" t="s">
        <v>173</v>
      </c>
      <c r="AU687" s="165" t="s">
        <v>85</v>
      </c>
      <c r="AV687" s="12" t="s">
        <v>85</v>
      </c>
      <c r="AW687" s="12" t="s">
        <v>29</v>
      </c>
      <c r="AX687" s="12" t="s">
        <v>76</v>
      </c>
      <c r="AY687" s="165" t="s">
        <v>167</v>
      </c>
    </row>
    <row r="688" spans="2:65" s="12" customFormat="1" x14ac:dyDescent="0.2">
      <c r="B688" s="163"/>
      <c r="D688" s="164" t="s">
        <v>173</v>
      </c>
      <c r="E688" s="165" t="s">
        <v>1</v>
      </c>
      <c r="F688" s="166" t="s">
        <v>818</v>
      </c>
      <c r="H688" s="167">
        <v>1</v>
      </c>
      <c r="I688" s="168"/>
      <c r="L688" s="163"/>
      <c r="M688" s="169"/>
      <c r="T688" s="170"/>
      <c r="AT688" s="165" t="s">
        <v>173</v>
      </c>
      <c r="AU688" s="165" t="s">
        <v>85</v>
      </c>
      <c r="AV688" s="12" t="s">
        <v>85</v>
      </c>
      <c r="AW688" s="12" t="s">
        <v>29</v>
      </c>
      <c r="AX688" s="12" t="s">
        <v>76</v>
      </c>
      <c r="AY688" s="165" t="s">
        <v>167</v>
      </c>
    </row>
    <row r="689" spans="2:65" s="12" customFormat="1" x14ac:dyDescent="0.2">
      <c r="B689" s="163"/>
      <c r="D689" s="164" t="s">
        <v>173</v>
      </c>
      <c r="E689" s="165" t="s">
        <v>1</v>
      </c>
      <c r="F689" s="166" t="s">
        <v>819</v>
      </c>
      <c r="H689" s="167">
        <v>1</v>
      </c>
      <c r="I689" s="168"/>
      <c r="L689" s="163"/>
      <c r="M689" s="169"/>
      <c r="T689" s="170"/>
      <c r="AT689" s="165" t="s">
        <v>173</v>
      </c>
      <c r="AU689" s="165" t="s">
        <v>85</v>
      </c>
      <c r="AV689" s="12" t="s">
        <v>85</v>
      </c>
      <c r="AW689" s="12" t="s">
        <v>29</v>
      </c>
      <c r="AX689" s="12" t="s">
        <v>76</v>
      </c>
      <c r="AY689" s="165" t="s">
        <v>167</v>
      </c>
    </row>
    <row r="690" spans="2:65" s="13" customFormat="1" x14ac:dyDescent="0.2">
      <c r="B690" s="171"/>
      <c r="D690" s="164" t="s">
        <v>173</v>
      </c>
      <c r="E690" s="172" t="s">
        <v>1</v>
      </c>
      <c r="F690" s="173" t="s">
        <v>177</v>
      </c>
      <c r="H690" s="174">
        <v>4</v>
      </c>
      <c r="I690" s="175"/>
      <c r="L690" s="171"/>
      <c r="M690" s="176"/>
      <c r="T690" s="177"/>
      <c r="AT690" s="172" t="s">
        <v>173</v>
      </c>
      <c r="AU690" s="172" t="s">
        <v>85</v>
      </c>
      <c r="AV690" s="13" t="s">
        <v>91</v>
      </c>
      <c r="AW690" s="13" t="s">
        <v>29</v>
      </c>
      <c r="AX690" s="13" t="s">
        <v>81</v>
      </c>
      <c r="AY690" s="172" t="s">
        <v>167</v>
      </c>
    </row>
    <row r="691" spans="2:65" s="1" customFormat="1" ht="24.2" customHeight="1" x14ac:dyDescent="0.2">
      <c r="B691" s="149"/>
      <c r="C691" s="150" t="s">
        <v>820</v>
      </c>
      <c r="D691" s="150" t="s">
        <v>169</v>
      </c>
      <c r="E691" s="151" t="s">
        <v>821</v>
      </c>
      <c r="F691" s="152" t="s">
        <v>822</v>
      </c>
      <c r="G691" s="153" t="s">
        <v>172</v>
      </c>
      <c r="H691" s="154">
        <v>0.154</v>
      </c>
      <c r="I691" s="155"/>
      <c r="J691" s="154">
        <f>ROUND(I691*H691,3)</f>
        <v>0</v>
      </c>
      <c r="K691" s="156"/>
      <c r="L691" s="33"/>
      <c r="M691" s="157" t="s">
        <v>1</v>
      </c>
      <c r="N691" s="158" t="s">
        <v>42</v>
      </c>
      <c r="P691" s="159">
        <f>O691*H691</f>
        <v>0</v>
      </c>
      <c r="Q691" s="159">
        <v>0</v>
      </c>
      <c r="R691" s="159">
        <f>Q691*H691</f>
        <v>0</v>
      </c>
      <c r="S691" s="159">
        <v>0</v>
      </c>
      <c r="T691" s="160">
        <f>S691*H691</f>
        <v>0</v>
      </c>
      <c r="AR691" s="161" t="s">
        <v>91</v>
      </c>
      <c r="AT691" s="161" t="s">
        <v>169</v>
      </c>
      <c r="AU691" s="161" t="s">
        <v>85</v>
      </c>
      <c r="AY691" s="17" t="s">
        <v>167</v>
      </c>
      <c r="BE691" s="96">
        <f>IF(N691="základná",J691,0)</f>
        <v>0</v>
      </c>
      <c r="BF691" s="96">
        <f>IF(N691="znížená",J691,0)</f>
        <v>0</v>
      </c>
      <c r="BG691" s="96">
        <f>IF(N691="zákl. prenesená",J691,0)</f>
        <v>0</v>
      </c>
      <c r="BH691" s="96">
        <f>IF(N691="zníž. prenesená",J691,0)</f>
        <v>0</v>
      </c>
      <c r="BI691" s="96">
        <f>IF(N691="nulová",J691,0)</f>
        <v>0</v>
      </c>
      <c r="BJ691" s="17" t="s">
        <v>85</v>
      </c>
      <c r="BK691" s="162">
        <f>ROUND(I691*H691,3)</f>
        <v>0</v>
      </c>
      <c r="BL691" s="17" t="s">
        <v>91</v>
      </c>
      <c r="BM691" s="161" t="s">
        <v>823</v>
      </c>
    </row>
    <row r="692" spans="2:65" s="12" customFormat="1" x14ac:dyDescent="0.2">
      <c r="B692" s="163"/>
      <c r="D692" s="164" t="s">
        <v>173</v>
      </c>
      <c r="E692" s="165" t="s">
        <v>1</v>
      </c>
      <c r="F692" s="166" t="s">
        <v>824</v>
      </c>
      <c r="H692" s="167">
        <v>0.154</v>
      </c>
      <c r="I692" s="168"/>
      <c r="L692" s="163"/>
      <c r="M692" s="169"/>
      <c r="T692" s="170"/>
      <c r="AT692" s="165" t="s">
        <v>173</v>
      </c>
      <c r="AU692" s="165" t="s">
        <v>85</v>
      </c>
      <c r="AV692" s="12" t="s">
        <v>85</v>
      </c>
      <c r="AW692" s="12" t="s">
        <v>29</v>
      </c>
      <c r="AX692" s="12" t="s">
        <v>76</v>
      </c>
      <c r="AY692" s="165" t="s">
        <v>167</v>
      </c>
    </row>
    <row r="693" spans="2:65" s="13" customFormat="1" x14ac:dyDescent="0.2">
      <c r="B693" s="171"/>
      <c r="D693" s="164" t="s">
        <v>173</v>
      </c>
      <c r="E693" s="172" t="s">
        <v>1</v>
      </c>
      <c r="F693" s="173" t="s">
        <v>177</v>
      </c>
      <c r="H693" s="174">
        <v>0.154</v>
      </c>
      <c r="I693" s="175"/>
      <c r="L693" s="171"/>
      <c r="M693" s="176"/>
      <c r="T693" s="177"/>
      <c r="AT693" s="172" t="s">
        <v>173</v>
      </c>
      <c r="AU693" s="172" t="s">
        <v>85</v>
      </c>
      <c r="AV693" s="13" t="s">
        <v>91</v>
      </c>
      <c r="AW693" s="13" t="s">
        <v>29</v>
      </c>
      <c r="AX693" s="13" t="s">
        <v>81</v>
      </c>
      <c r="AY693" s="172" t="s">
        <v>167</v>
      </c>
    </row>
    <row r="694" spans="2:65" s="1" customFormat="1" ht="24.2" customHeight="1" x14ac:dyDescent="0.2">
      <c r="B694" s="149"/>
      <c r="C694" s="150" t="s">
        <v>465</v>
      </c>
      <c r="D694" s="150" t="s">
        <v>169</v>
      </c>
      <c r="E694" s="151" t="s">
        <v>825</v>
      </c>
      <c r="F694" s="152" t="s">
        <v>826</v>
      </c>
      <c r="G694" s="153" t="s">
        <v>254</v>
      </c>
      <c r="H694" s="154">
        <v>79</v>
      </c>
      <c r="I694" s="155"/>
      <c r="J694" s="154">
        <f>ROUND(I694*H694,3)</f>
        <v>0</v>
      </c>
      <c r="K694" s="156"/>
      <c r="L694" s="33"/>
      <c r="M694" s="157" t="s">
        <v>1</v>
      </c>
      <c r="N694" s="158" t="s">
        <v>42</v>
      </c>
      <c r="P694" s="159">
        <f>O694*H694</f>
        <v>0</v>
      </c>
      <c r="Q694" s="159">
        <v>0</v>
      </c>
      <c r="R694" s="159">
        <f>Q694*H694</f>
        <v>0</v>
      </c>
      <c r="S694" s="159">
        <v>0</v>
      </c>
      <c r="T694" s="160">
        <f>S694*H694</f>
        <v>0</v>
      </c>
      <c r="AR694" s="161" t="s">
        <v>91</v>
      </c>
      <c r="AT694" s="161" t="s">
        <v>169</v>
      </c>
      <c r="AU694" s="161" t="s">
        <v>85</v>
      </c>
      <c r="AY694" s="17" t="s">
        <v>167</v>
      </c>
      <c r="BE694" s="96">
        <f>IF(N694="základná",J694,0)</f>
        <v>0</v>
      </c>
      <c r="BF694" s="96">
        <f>IF(N694="znížená",J694,0)</f>
        <v>0</v>
      </c>
      <c r="BG694" s="96">
        <f>IF(N694="zákl. prenesená",J694,0)</f>
        <v>0</v>
      </c>
      <c r="BH694" s="96">
        <f>IF(N694="zníž. prenesená",J694,0)</f>
        <v>0</v>
      </c>
      <c r="BI694" s="96">
        <f>IF(N694="nulová",J694,0)</f>
        <v>0</v>
      </c>
      <c r="BJ694" s="17" t="s">
        <v>85</v>
      </c>
      <c r="BK694" s="162">
        <f>ROUND(I694*H694,3)</f>
        <v>0</v>
      </c>
      <c r="BL694" s="17" t="s">
        <v>91</v>
      </c>
      <c r="BM694" s="161" t="s">
        <v>827</v>
      </c>
    </row>
    <row r="695" spans="2:65" s="14" customFormat="1" x14ac:dyDescent="0.2">
      <c r="B695" s="178"/>
      <c r="D695" s="164" t="s">
        <v>173</v>
      </c>
      <c r="E695" s="179" t="s">
        <v>1</v>
      </c>
      <c r="F695" s="180" t="s">
        <v>828</v>
      </c>
      <c r="H695" s="179" t="s">
        <v>1</v>
      </c>
      <c r="I695" s="181"/>
      <c r="L695" s="178"/>
      <c r="M695" s="182"/>
      <c r="T695" s="183"/>
      <c r="AT695" s="179" t="s">
        <v>173</v>
      </c>
      <c r="AU695" s="179" t="s">
        <v>85</v>
      </c>
      <c r="AV695" s="14" t="s">
        <v>81</v>
      </c>
      <c r="AW695" s="14" t="s">
        <v>29</v>
      </c>
      <c r="AX695" s="14" t="s">
        <v>76</v>
      </c>
      <c r="AY695" s="179" t="s">
        <v>167</v>
      </c>
    </row>
    <row r="696" spans="2:65" s="12" customFormat="1" x14ac:dyDescent="0.2">
      <c r="B696" s="163"/>
      <c r="D696" s="164" t="s">
        <v>173</v>
      </c>
      <c r="E696" s="165" t="s">
        <v>1</v>
      </c>
      <c r="F696" s="166" t="s">
        <v>829</v>
      </c>
      <c r="H696" s="167">
        <v>62</v>
      </c>
      <c r="I696" s="168"/>
      <c r="L696" s="163"/>
      <c r="M696" s="169"/>
      <c r="T696" s="170"/>
      <c r="AT696" s="165" t="s">
        <v>173</v>
      </c>
      <c r="AU696" s="165" t="s">
        <v>85</v>
      </c>
      <c r="AV696" s="12" t="s">
        <v>85</v>
      </c>
      <c r="AW696" s="12" t="s">
        <v>29</v>
      </c>
      <c r="AX696" s="12" t="s">
        <v>76</v>
      </c>
      <c r="AY696" s="165" t="s">
        <v>167</v>
      </c>
    </row>
    <row r="697" spans="2:65" s="12" customFormat="1" x14ac:dyDescent="0.2">
      <c r="B697" s="163"/>
      <c r="D697" s="164" t="s">
        <v>173</v>
      </c>
      <c r="E697" s="165" t="s">
        <v>1</v>
      </c>
      <c r="F697" s="166" t="s">
        <v>830</v>
      </c>
      <c r="H697" s="167">
        <v>12</v>
      </c>
      <c r="I697" s="168"/>
      <c r="L697" s="163"/>
      <c r="M697" s="169"/>
      <c r="T697" s="170"/>
      <c r="AT697" s="165" t="s">
        <v>173</v>
      </c>
      <c r="AU697" s="165" t="s">
        <v>85</v>
      </c>
      <c r="AV697" s="12" t="s">
        <v>85</v>
      </c>
      <c r="AW697" s="12" t="s">
        <v>29</v>
      </c>
      <c r="AX697" s="12" t="s">
        <v>76</v>
      </c>
      <c r="AY697" s="165" t="s">
        <v>167</v>
      </c>
    </row>
    <row r="698" spans="2:65" s="12" customFormat="1" x14ac:dyDescent="0.2">
      <c r="B698" s="163"/>
      <c r="D698" s="164" t="s">
        <v>173</v>
      </c>
      <c r="E698" s="165" t="s">
        <v>1</v>
      </c>
      <c r="F698" s="166" t="s">
        <v>831</v>
      </c>
      <c r="H698" s="167">
        <v>5</v>
      </c>
      <c r="I698" s="168"/>
      <c r="L698" s="163"/>
      <c r="M698" s="169"/>
      <c r="T698" s="170"/>
      <c r="AT698" s="165" t="s">
        <v>173</v>
      </c>
      <c r="AU698" s="165" t="s">
        <v>85</v>
      </c>
      <c r="AV698" s="12" t="s">
        <v>85</v>
      </c>
      <c r="AW698" s="12" t="s">
        <v>29</v>
      </c>
      <c r="AX698" s="12" t="s">
        <v>76</v>
      </c>
      <c r="AY698" s="165" t="s">
        <v>167</v>
      </c>
    </row>
    <row r="699" spans="2:65" s="13" customFormat="1" x14ac:dyDescent="0.2">
      <c r="B699" s="171"/>
      <c r="D699" s="164" t="s">
        <v>173</v>
      </c>
      <c r="E699" s="172" t="s">
        <v>1</v>
      </c>
      <c r="F699" s="173" t="s">
        <v>177</v>
      </c>
      <c r="H699" s="174">
        <v>79</v>
      </c>
      <c r="I699" s="175"/>
      <c r="L699" s="171"/>
      <c r="M699" s="176"/>
      <c r="T699" s="177"/>
      <c r="AT699" s="172" t="s">
        <v>173</v>
      </c>
      <c r="AU699" s="172" t="s">
        <v>85</v>
      </c>
      <c r="AV699" s="13" t="s">
        <v>91</v>
      </c>
      <c r="AW699" s="13" t="s">
        <v>29</v>
      </c>
      <c r="AX699" s="13" t="s">
        <v>81</v>
      </c>
      <c r="AY699" s="172" t="s">
        <v>167</v>
      </c>
    </row>
    <row r="700" spans="2:65" s="1" customFormat="1" ht="24.2" customHeight="1" x14ac:dyDescent="0.2">
      <c r="B700" s="149"/>
      <c r="C700" s="150" t="s">
        <v>832</v>
      </c>
      <c r="D700" s="150" t="s">
        <v>169</v>
      </c>
      <c r="E700" s="151" t="s">
        <v>833</v>
      </c>
      <c r="F700" s="152" t="s">
        <v>834</v>
      </c>
      <c r="G700" s="153" t="s">
        <v>306</v>
      </c>
      <c r="H700" s="154">
        <v>91.6</v>
      </c>
      <c r="I700" s="155"/>
      <c r="J700" s="154">
        <f>ROUND(I700*H700,3)</f>
        <v>0</v>
      </c>
      <c r="K700" s="156"/>
      <c r="L700" s="33"/>
      <c r="M700" s="157" t="s">
        <v>1</v>
      </c>
      <c r="N700" s="158" t="s">
        <v>42</v>
      </c>
      <c r="P700" s="159">
        <f>O700*H700</f>
        <v>0</v>
      </c>
      <c r="Q700" s="159">
        <v>0</v>
      </c>
      <c r="R700" s="159">
        <f>Q700*H700</f>
        <v>0</v>
      </c>
      <c r="S700" s="159">
        <v>0</v>
      </c>
      <c r="T700" s="160">
        <f>S700*H700</f>
        <v>0</v>
      </c>
      <c r="AR700" s="161" t="s">
        <v>91</v>
      </c>
      <c r="AT700" s="161" t="s">
        <v>169</v>
      </c>
      <c r="AU700" s="161" t="s">
        <v>85</v>
      </c>
      <c r="AY700" s="17" t="s">
        <v>167</v>
      </c>
      <c r="BE700" s="96">
        <f>IF(N700="základná",J700,0)</f>
        <v>0</v>
      </c>
      <c r="BF700" s="96">
        <f>IF(N700="znížená",J700,0)</f>
        <v>0</v>
      </c>
      <c r="BG700" s="96">
        <f>IF(N700="zákl. prenesená",J700,0)</f>
        <v>0</v>
      </c>
      <c r="BH700" s="96">
        <f>IF(N700="zníž. prenesená",J700,0)</f>
        <v>0</v>
      </c>
      <c r="BI700" s="96">
        <f>IF(N700="nulová",J700,0)</f>
        <v>0</v>
      </c>
      <c r="BJ700" s="17" t="s">
        <v>85</v>
      </c>
      <c r="BK700" s="162">
        <f>ROUND(I700*H700,3)</f>
        <v>0</v>
      </c>
      <c r="BL700" s="17" t="s">
        <v>91</v>
      </c>
      <c r="BM700" s="161" t="s">
        <v>835</v>
      </c>
    </row>
    <row r="701" spans="2:65" s="12" customFormat="1" ht="33.75" x14ac:dyDescent="0.2">
      <c r="B701" s="163"/>
      <c r="D701" s="164" t="s">
        <v>173</v>
      </c>
      <c r="E701" s="165" t="s">
        <v>1</v>
      </c>
      <c r="F701" s="166" t="s">
        <v>836</v>
      </c>
      <c r="H701" s="167">
        <v>57</v>
      </c>
      <c r="I701" s="168"/>
      <c r="L701" s="163"/>
      <c r="M701" s="169"/>
      <c r="T701" s="170"/>
      <c r="AT701" s="165" t="s">
        <v>173</v>
      </c>
      <c r="AU701" s="165" t="s">
        <v>85</v>
      </c>
      <c r="AV701" s="12" t="s">
        <v>85</v>
      </c>
      <c r="AW701" s="12" t="s">
        <v>29</v>
      </c>
      <c r="AX701" s="12" t="s">
        <v>76</v>
      </c>
      <c r="AY701" s="165" t="s">
        <v>167</v>
      </c>
    </row>
    <row r="702" spans="2:65" s="12" customFormat="1" x14ac:dyDescent="0.2">
      <c r="B702" s="163"/>
      <c r="D702" s="164" t="s">
        <v>173</v>
      </c>
      <c r="E702" s="165" t="s">
        <v>1</v>
      </c>
      <c r="F702" s="166" t="s">
        <v>837</v>
      </c>
      <c r="H702" s="167">
        <v>34.6</v>
      </c>
      <c r="I702" s="168"/>
      <c r="L702" s="163"/>
      <c r="M702" s="169"/>
      <c r="T702" s="170"/>
      <c r="AT702" s="165" t="s">
        <v>173</v>
      </c>
      <c r="AU702" s="165" t="s">
        <v>85</v>
      </c>
      <c r="AV702" s="12" t="s">
        <v>85</v>
      </c>
      <c r="AW702" s="12" t="s">
        <v>29</v>
      </c>
      <c r="AX702" s="12" t="s">
        <v>76</v>
      </c>
      <c r="AY702" s="165" t="s">
        <v>167</v>
      </c>
    </row>
    <row r="703" spans="2:65" s="13" customFormat="1" x14ac:dyDescent="0.2">
      <c r="B703" s="171"/>
      <c r="D703" s="164" t="s">
        <v>173</v>
      </c>
      <c r="E703" s="172" t="s">
        <v>1</v>
      </c>
      <c r="F703" s="173" t="s">
        <v>177</v>
      </c>
      <c r="H703" s="174">
        <v>91.6</v>
      </c>
      <c r="I703" s="175"/>
      <c r="L703" s="171"/>
      <c r="M703" s="176"/>
      <c r="T703" s="177"/>
      <c r="AT703" s="172" t="s">
        <v>173</v>
      </c>
      <c r="AU703" s="172" t="s">
        <v>85</v>
      </c>
      <c r="AV703" s="13" t="s">
        <v>91</v>
      </c>
      <c r="AW703" s="13" t="s">
        <v>29</v>
      </c>
      <c r="AX703" s="13" t="s">
        <v>81</v>
      </c>
      <c r="AY703" s="172" t="s">
        <v>167</v>
      </c>
    </row>
    <row r="704" spans="2:65" s="1" customFormat="1" ht="24.2" customHeight="1" x14ac:dyDescent="0.2">
      <c r="B704" s="149"/>
      <c r="C704" s="150" t="s">
        <v>468</v>
      </c>
      <c r="D704" s="150" t="s">
        <v>169</v>
      </c>
      <c r="E704" s="151" t="s">
        <v>838</v>
      </c>
      <c r="F704" s="152" t="s">
        <v>839</v>
      </c>
      <c r="G704" s="153" t="s">
        <v>306</v>
      </c>
      <c r="H704" s="154">
        <v>35</v>
      </c>
      <c r="I704" s="155"/>
      <c r="J704" s="154">
        <f>ROUND(I704*H704,3)</f>
        <v>0</v>
      </c>
      <c r="K704" s="156"/>
      <c r="L704" s="33"/>
      <c r="M704" s="157" t="s">
        <v>1</v>
      </c>
      <c r="N704" s="158" t="s">
        <v>42</v>
      </c>
      <c r="P704" s="159">
        <f>O704*H704</f>
        <v>0</v>
      </c>
      <c r="Q704" s="159">
        <v>0</v>
      </c>
      <c r="R704" s="159">
        <f>Q704*H704</f>
        <v>0</v>
      </c>
      <c r="S704" s="159">
        <v>0</v>
      </c>
      <c r="T704" s="160">
        <f>S704*H704</f>
        <v>0</v>
      </c>
      <c r="AR704" s="161" t="s">
        <v>91</v>
      </c>
      <c r="AT704" s="161" t="s">
        <v>169</v>
      </c>
      <c r="AU704" s="161" t="s">
        <v>85</v>
      </c>
      <c r="AY704" s="17" t="s">
        <v>167</v>
      </c>
      <c r="BE704" s="96">
        <f>IF(N704="základná",J704,0)</f>
        <v>0</v>
      </c>
      <c r="BF704" s="96">
        <f>IF(N704="znížená",J704,0)</f>
        <v>0</v>
      </c>
      <c r="BG704" s="96">
        <f>IF(N704="zákl. prenesená",J704,0)</f>
        <v>0</v>
      </c>
      <c r="BH704" s="96">
        <f>IF(N704="zníž. prenesená",J704,0)</f>
        <v>0</v>
      </c>
      <c r="BI704" s="96">
        <f>IF(N704="nulová",J704,0)</f>
        <v>0</v>
      </c>
      <c r="BJ704" s="17" t="s">
        <v>85</v>
      </c>
      <c r="BK704" s="162">
        <f>ROUND(I704*H704,3)</f>
        <v>0</v>
      </c>
      <c r="BL704" s="17" t="s">
        <v>91</v>
      </c>
      <c r="BM704" s="161" t="s">
        <v>840</v>
      </c>
    </row>
    <row r="705" spans="2:65" s="12" customFormat="1" x14ac:dyDescent="0.2">
      <c r="B705" s="163"/>
      <c r="D705" s="164" t="s">
        <v>173</v>
      </c>
      <c r="E705" s="165" t="s">
        <v>1</v>
      </c>
      <c r="F705" s="166" t="s">
        <v>841</v>
      </c>
      <c r="H705" s="167">
        <v>35</v>
      </c>
      <c r="I705" s="168"/>
      <c r="L705" s="163"/>
      <c r="M705" s="169"/>
      <c r="T705" s="170"/>
      <c r="AT705" s="165" t="s">
        <v>173</v>
      </c>
      <c r="AU705" s="165" t="s">
        <v>85</v>
      </c>
      <c r="AV705" s="12" t="s">
        <v>85</v>
      </c>
      <c r="AW705" s="12" t="s">
        <v>29</v>
      </c>
      <c r="AX705" s="12" t="s">
        <v>76</v>
      </c>
      <c r="AY705" s="165" t="s">
        <v>167</v>
      </c>
    </row>
    <row r="706" spans="2:65" s="13" customFormat="1" x14ac:dyDescent="0.2">
      <c r="B706" s="171"/>
      <c r="D706" s="164" t="s">
        <v>173</v>
      </c>
      <c r="E706" s="172" t="s">
        <v>1</v>
      </c>
      <c r="F706" s="173" t="s">
        <v>177</v>
      </c>
      <c r="H706" s="174">
        <v>35</v>
      </c>
      <c r="I706" s="175"/>
      <c r="L706" s="171"/>
      <c r="M706" s="176"/>
      <c r="T706" s="177"/>
      <c r="AT706" s="172" t="s">
        <v>173</v>
      </c>
      <c r="AU706" s="172" t="s">
        <v>85</v>
      </c>
      <c r="AV706" s="13" t="s">
        <v>91</v>
      </c>
      <c r="AW706" s="13" t="s">
        <v>29</v>
      </c>
      <c r="AX706" s="13" t="s">
        <v>81</v>
      </c>
      <c r="AY706" s="172" t="s">
        <v>167</v>
      </c>
    </row>
    <row r="707" spans="2:65" s="1" customFormat="1" ht="33" customHeight="1" x14ac:dyDescent="0.2">
      <c r="B707" s="149"/>
      <c r="C707" s="150" t="s">
        <v>842</v>
      </c>
      <c r="D707" s="150" t="s">
        <v>169</v>
      </c>
      <c r="E707" s="151" t="s">
        <v>843</v>
      </c>
      <c r="F707" s="152" t="s">
        <v>844</v>
      </c>
      <c r="G707" s="153" t="s">
        <v>201</v>
      </c>
      <c r="H707" s="154">
        <v>1.2</v>
      </c>
      <c r="I707" s="155"/>
      <c r="J707" s="154">
        <f>ROUND(I707*H707,3)</f>
        <v>0</v>
      </c>
      <c r="K707" s="156"/>
      <c r="L707" s="33"/>
      <c r="M707" s="157" t="s">
        <v>1</v>
      </c>
      <c r="N707" s="158" t="s">
        <v>42</v>
      </c>
      <c r="P707" s="159">
        <f>O707*H707</f>
        <v>0</v>
      </c>
      <c r="Q707" s="159">
        <v>0</v>
      </c>
      <c r="R707" s="159">
        <f>Q707*H707</f>
        <v>0</v>
      </c>
      <c r="S707" s="159">
        <v>0</v>
      </c>
      <c r="T707" s="160">
        <f>S707*H707</f>
        <v>0</v>
      </c>
      <c r="AR707" s="161" t="s">
        <v>91</v>
      </c>
      <c r="AT707" s="161" t="s">
        <v>169</v>
      </c>
      <c r="AU707" s="161" t="s">
        <v>85</v>
      </c>
      <c r="AY707" s="17" t="s">
        <v>167</v>
      </c>
      <c r="BE707" s="96">
        <f>IF(N707="základná",J707,0)</f>
        <v>0</v>
      </c>
      <c r="BF707" s="96">
        <f>IF(N707="znížená",J707,0)</f>
        <v>0</v>
      </c>
      <c r="BG707" s="96">
        <f>IF(N707="zákl. prenesená",J707,0)</f>
        <v>0</v>
      </c>
      <c r="BH707" s="96">
        <f>IF(N707="zníž. prenesená",J707,0)</f>
        <v>0</v>
      </c>
      <c r="BI707" s="96">
        <f>IF(N707="nulová",J707,0)</f>
        <v>0</v>
      </c>
      <c r="BJ707" s="17" t="s">
        <v>85</v>
      </c>
      <c r="BK707" s="162">
        <f>ROUND(I707*H707,3)</f>
        <v>0</v>
      </c>
      <c r="BL707" s="17" t="s">
        <v>91</v>
      </c>
      <c r="BM707" s="161" t="s">
        <v>845</v>
      </c>
    </row>
    <row r="708" spans="2:65" s="1" customFormat="1" ht="33" customHeight="1" x14ac:dyDescent="0.2">
      <c r="B708" s="149"/>
      <c r="C708" s="150" t="s">
        <v>472</v>
      </c>
      <c r="D708" s="150" t="s">
        <v>169</v>
      </c>
      <c r="E708" s="151" t="s">
        <v>846</v>
      </c>
      <c r="F708" s="152" t="s">
        <v>847</v>
      </c>
      <c r="G708" s="153" t="s">
        <v>299</v>
      </c>
      <c r="H708" s="154">
        <v>1750.944</v>
      </c>
      <c r="I708" s="155"/>
      <c r="J708" s="154">
        <f>ROUND(I708*H708,3)</f>
        <v>0</v>
      </c>
      <c r="K708" s="156"/>
      <c r="L708" s="33"/>
      <c r="M708" s="157" t="s">
        <v>1</v>
      </c>
      <c r="N708" s="158" t="s">
        <v>42</v>
      </c>
      <c r="P708" s="159">
        <f>O708*H708</f>
        <v>0</v>
      </c>
      <c r="Q708" s="159">
        <v>0</v>
      </c>
      <c r="R708" s="159">
        <f>Q708*H708</f>
        <v>0</v>
      </c>
      <c r="S708" s="159">
        <v>0</v>
      </c>
      <c r="T708" s="160">
        <f>S708*H708</f>
        <v>0</v>
      </c>
      <c r="AR708" s="161" t="s">
        <v>91</v>
      </c>
      <c r="AT708" s="161" t="s">
        <v>169</v>
      </c>
      <c r="AU708" s="161" t="s">
        <v>85</v>
      </c>
      <c r="AY708" s="17" t="s">
        <v>167</v>
      </c>
      <c r="BE708" s="96">
        <f>IF(N708="základná",J708,0)</f>
        <v>0</v>
      </c>
      <c r="BF708" s="96">
        <f>IF(N708="znížená",J708,0)</f>
        <v>0</v>
      </c>
      <c r="BG708" s="96">
        <f>IF(N708="zákl. prenesená",J708,0)</f>
        <v>0</v>
      </c>
      <c r="BH708" s="96">
        <f>IF(N708="zníž. prenesená",J708,0)</f>
        <v>0</v>
      </c>
      <c r="BI708" s="96">
        <f>IF(N708="nulová",J708,0)</f>
        <v>0</v>
      </c>
      <c r="BJ708" s="17" t="s">
        <v>85</v>
      </c>
      <c r="BK708" s="162">
        <f>ROUND(I708*H708,3)</f>
        <v>0</v>
      </c>
      <c r="BL708" s="17" t="s">
        <v>91</v>
      </c>
      <c r="BM708" s="161" t="s">
        <v>848</v>
      </c>
    </row>
    <row r="709" spans="2:65" s="12" customFormat="1" x14ac:dyDescent="0.2">
      <c r="B709" s="163"/>
      <c r="D709" s="164" t="s">
        <v>173</v>
      </c>
      <c r="E709" s="165" t="s">
        <v>1</v>
      </c>
      <c r="F709" s="166" t="s">
        <v>518</v>
      </c>
      <c r="H709" s="167">
        <v>28.56</v>
      </c>
      <c r="I709" s="168"/>
      <c r="L709" s="163"/>
      <c r="M709" s="169"/>
      <c r="T709" s="170"/>
      <c r="AT709" s="165" t="s">
        <v>173</v>
      </c>
      <c r="AU709" s="165" t="s">
        <v>85</v>
      </c>
      <c r="AV709" s="12" t="s">
        <v>85</v>
      </c>
      <c r="AW709" s="12" t="s">
        <v>29</v>
      </c>
      <c r="AX709" s="12" t="s">
        <v>76</v>
      </c>
      <c r="AY709" s="165" t="s">
        <v>167</v>
      </c>
    </row>
    <row r="710" spans="2:65" s="12" customFormat="1" x14ac:dyDescent="0.2">
      <c r="B710" s="163"/>
      <c r="D710" s="164" t="s">
        <v>173</v>
      </c>
      <c r="E710" s="165" t="s">
        <v>1</v>
      </c>
      <c r="F710" s="166" t="s">
        <v>519</v>
      </c>
      <c r="H710" s="167">
        <v>228.48</v>
      </c>
      <c r="I710" s="168"/>
      <c r="L710" s="163"/>
      <c r="M710" s="169"/>
      <c r="T710" s="170"/>
      <c r="AT710" s="165" t="s">
        <v>173</v>
      </c>
      <c r="AU710" s="165" t="s">
        <v>85</v>
      </c>
      <c r="AV710" s="12" t="s">
        <v>85</v>
      </c>
      <c r="AW710" s="12" t="s">
        <v>29</v>
      </c>
      <c r="AX710" s="12" t="s">
        <v>76</v>
      </c>
      <c r="AY710" s="165" t="s">
        <v>167</v>
      </c>
    </row>
    <row r="711" spans="2:65" s="12" customFormat="1" ht="22.5" x14ac:dyDescent="0.2">
      <c r="B711" s="163"/>
      <c r="D711" s="164" t="s">
        <v>173</v>
      </c>
      <c r="E711" s="165" t="s">
        <v>1</v>
      </c>
      <c r="F711" s="166" t="s">
        <v>520</v>
      </c>
      <c r="H711" s="167">
        <v>57.46</v>
      </c>
      <c r="I711" s="168"/>
      <c r="L711" s="163"/>
      <c r="M711" s="169"/>
      <c r="T711" s="170"/>
      <c r="AT711" s="165" t="s">
        <v>173</v>
      </c>
      <c r="AU711" s="165" t="s">
        <v>85</v>
      </c>
      <c r="AV711" s="12" t="s">
        <v>85</v>
      </c>
      <c r="AW711" s="12" t="s">
        <v>29</v>
      </c>
      <c r="AX711" s="12" t="s">
        <v>76</v>
      </c>
      <c r="AY711" s="165" t="s">
        <v>167</v>
      </c>
    </row>
    <row r="712" spans="2:65" s="12" customFormat="1" x14ac:dyDescent="0.2">
      <c r="B712" s="163"/>
      <c r="D712" s="164" t="s">
        <v>173</v>
      </c>
      <c r="E712" s="165" t="s">
        <v>1</v>
      </c>
      <c r="F712" s="166" t="s">
        <v>521</v>
      </c>
      <c r="H712" s="167">
        <v>52.02</v>
      </c>
      <c r="I712" s="168"/>
      <c r="L712" s="163"/>
      <c r="M712" s="169"/>
      <c r="T712" s="170"/>
      <c r="AT712" s="165" t="s">
        <v>173</v>
      </c>
      <c r="AU712" s="165" t="s">
        <v>85</v>
      </c>
      <c r="AV712" s="12" t="s">
        <v>85</v>
      </c>
      <c r="AW712" s="12" t="s">
        <v>29</v>
      </c>
      <c r="AX712" s="12" t="s">
        <v>76</v>
      </c>
      <c r="AY712" s="165" t="s">
        <v>167</v>
      </c>
    </row>
    <row r="713" spans="2:65" s="12" customFormat="1" x14ac:dyDescent="0.2">
      <c r="B713" s="163"/>
      <c r="D713" s="164" t="s">
        <v>173</v>
      </c>
      <c r="E713" s="165" t="s">
        <v>1</v>
      </c>
      <c r="F713" s="166" t="s">
        <v>522</v>
      </c>
      <c r="H713" s="167">
        <v>71.739999999999995</v>
      </c>
      <c r="I713" s="168"/>
      <c r="L713" s="163"/>
      <c r="M713" s="169"/>
      <c r="T713" s="170"/>
      <c r="AT713" s="165" t="s">
        <v>173</v>
      </c>
      <c r="AU713" s="165" t="s">
        <v>85</v>
      </c>
      <c r="AV713" s="12" t="s">
        <v>85</v>
      </c>
      <c r="AW713" s="12" t="s">
        <v>29</v>
      </c>
      <c r="AX713" s="12" t="s">
        <v>76</v>
      </c>
      <c r="AY713" s="165" t="s">
        <v>167</v>
      </c>
    </row>
    <row r="714" spans="2:65" s="12" customFormat="1" x14ac:dyDescent="0.2">
      <c r="B714" s="163"/>
      <c r="D714" s="164" t="s">
        <v>173</v>
      </c>
      <c r="E714" s="165" t="s">
        <v>1</v>
      </c>
      <c r="F714" s="166" t="s">
        <v>523</v>
      </c>
      <c r="H714" s="167">
        <v>84.32</v>
      </c>
      <c r="I714" s="168"/>
      <c r="L714" s="163"/>
      <c r="M714" s="169"/>
      <c r="T714" s="170"/>
      <c r="AT714" s="165" t="s">
        <v>173</v>
      </c>
      <c r="AU714" s="165" t="s">
        <v>85</v>
      </c>
      <c r="AV714" s="12" t="s">
        <v>85</v>
      </c>
      <c r="AW714" s="12" t="s">
        <v>29</v>
      </c>
      <c r="AX714" s="12" t="s">
        <v>76</v>
      </c>
      <c r="AY714" s="165" t="s">
        <v>167</v>
      </c>
    </row>
    <row r="715" spans="2:65" s="12" customFormat="1" x14ac:dyDescent="0.2">
      <c r="B715" s="163"/>
      <c r="D715" s="164" t="s">
        <v>173</v>
      </c>
      <c r="E715" s="165" t="s">
        <v>1</v>
      </c>
      <c r="F715" s="166" t="s">
        <v>524</v>
      </c>
      <c r="H715" s="167">
        <v>85.34</v>
      </c>
      <c r="I715" s="168"/>
      <c r="L715" s="163"/>
      <c r="M715" s="169"/>
      <c r="T715" s="170"/>
      <c r="AT715" s="165" t="s">
        <v>173</v>
      </c>
      <c r="AU715" s="165" t="s">
        <v>85</v>
      </c>
      <c r="AV715" s="12" t="s">
        <v>85</v>
      </c>
      <c r="AW715" s="12" t="s">
        <v>29</v>
      </c>
      <c r="AX715" s="12" t="s">
        <v>76</v>
      </c>
      <c r="AY715" s="165" t="s">
        <v>167</v>
      </c>
    </row>
    <row r="716" spans="2:65" s="12" customFormat="1" x14ac:dyDescent="0.2">
      <c r="B716" s="163"/>
      <c r="D716" s="164" t="s">
        <v>173</v>
      </c>
      <c r="E716" s="165" t="s">
        <v>1</v>
      </c>
      <c r="F716" s="166" t="s">
        <v>525</v>
      </c>
      <c r="H716" s="167">
        <v>29.58</v>
      </c>
      <c r="I716" s="168"/>
      <c r="L716" s="163"/>
      <c r="M716" s="169"/>
      <c r="T716" s="170"/>
      <c r="AT716" s="165" t="s">
        <v>173</v>
      </c>
      <c r="AU716" s="165" t="s">
        <v>85</v>
      </c>
      <c r="AV716" s="12" t="s">
        <v>85</v>
      </c>
      <c r="AW716" s="12" t="s">
        <v>29</v>
      </c>
      <c r="AX716" s="12" t="s">
        <v>76</v>
      </c>
      <c r="AY716" s="165" t="s">
        <v>167</v>
      </c>
    </row>
    <row r="717" spans="2:65" s="12" customFormat="1" x14ac:dyDescent="0.2">
      <c r="B717" s="163"/>
      <c r="D717" s="164" t="s">
        <v>173</v>
      </c>
      <c r="E717" s="165" t="s">
        <v>1</v>
      </c>
      <c r="F717" s="166" t="s">
        <v>526</v>
      </c>
      <c r="H717" s="167">
        <v>29.24</v>
      </c>
      <c r="I717" s="168"/>
      <c r="L717" s="163"/>
      <c r="M717" s="169"/>
      <c r="T717" s="170"/>
      <c r="AT717" s="165" t="s">
        <v>173</v>
      </c>
      <c r="AU717" s="165" t="s">
        <v>85</v>
      </c>
      <c r="AV717" s="12" t="s">
        <v>85</v>
      </c>
      <c r="AW717" s="12" t="s">
        <v>29</v>
      </c>
      <c r="AX717" s="12" t="s">
        <v>76</v>
      </c>
      <c r="AY717" s="165" t="s">
        <v>167</v>
      </c>
    </row>
    <row r="718" spans="2:65" s="12" customFormat="1" x14ac:dyDescent="0.2">
      <c r="B718" s="163"/>
      <c r="D718" s="164" t="s">
        <v>173</v>
      </c>
      <c r="E718" s="165" t="s">
        <v>1</v>
      </c>
      <c r="F718" s="166" t="s">
        <v>527</v>
      </c>
      <c r="H718" s="167">
        <v>30.94</v>
      </c>
      <c r="I718" s="168"/>
      <c r="L718" s="163"/>
      <c r="M718" s="169"/>
      <c r="T718" s="170"/>
      <c r="AT718" s="165" t="s">
        <v>173</v>
      </c>
      <c r="AU718" s="165" t="s">
        <v>85</v>
      </c>
      <c r="AV718" s="12" t="s">
        <v>85</v>
      </c>
      <c r="AW718" s="12" t="s">
        <v>29</v>
      </c>
      <c r="AX718" s="12" t="s">
        <v>76</v>
      </c>
      <c r="AY718" s="165" t="s">
        <v>167</v>
      </c>
    </row>
    <row r="719" spans="2:65" s="12" customFormat="1" x14ac:dyDescent="0.2">
      <c r="B719" s="163"/>
      <c r="D719" s="164" t="s">
        <v>173</v>
      </c>
      <c r="E719" s="165" t="s">
        <v>1</v>
      </c>
      <c r="F719" s="166" t="s">
        <v>528</v>
      </c>
      <c r="H719" s="167">
        <v>291.95999999999998</v>
      </c>
      <c r="I719" s="168"/>
      <c r="L719" s="163"/>
      <c r="M719" s="169"/>
      <c r="T719" s="170"/>
      <c r="AT719" s="165" t="s">
        <v>173</v>
      </c>
      <c r="AU719" s="165" t="s">
        <v>85</v>
      </c>
      <c r="AV719" s="12" t="s">
        <v>85</v>
      </c>
      <c r="AW719" s="12" t="s">
        <v>29</v>
      </c>
      <c r="AX719" s="12" t="s">
        <v>76</v>
      </c>
      <c r="AY719" s="165" t="s">
        <v>167</v>
      </c>
    </row>
    <row r="720" spans="2:65" s="12" customFormat="1" ht="22.5" x14ac:dyDescent="0.2">
      <c r="B720" s="163"/>
      <c r="D720" s="164" t="s">
        <v>173</v>
      </c>
      <c r="E720" s="165" t="s">
        <v>1</v>
      </c>
      <c r="F720" s="166" t="s">
        <v>529</v>
      </c>
      <c r="H720" s="167">
        <v>59.28</v>
      </c>
      <c r="I720" s="168"/>
      <c r="L720" s="163"/>
      <c r="M720" s="169"/>
      <c r="T720" s="170"/>
      <c r="AT720" s="165" t="s">
        <v>173</v>
      </c>
      <c r="AU720" s="165" t="s">
        <v>85</v>
      </c>
      <c r="AV720" s="12" t="s">
        <v>85</v>
      </c>
      <c r="AW720" s="12" t="s">
        <v>29</v>
      </c>
      <c r="AX720" s="12" t="s">
        <v>76</v>
      </c>
      <c r="AY720" s="165" t="s">
        <v>167</v>
      </c>
    </row>
    <row r="721" spans="2:65" s="15" customFormat="1" x14ac:dyDescent="0.2">
      <c r="B721" s="184"/>
      <c r="D721" s="164" t="s">
        <v>173</v>
      </c>
      <c r="E721" s="185" t="s">
        <v>1</v>
      </c>
      <c r="F721" s="186" t="s">
        <v>245</v>
      </c>
      <c r="H721" s="187">
        <v>1048.92</v>
      </c>
      <c r="I721" s="188"/>
      <c r="L721" s="184"/>
      <c r="M721" s="189"/>
      <c r="T721" s="190"/>
      <c r="AT721" s="185" t="s">
        <v>173</v>
      </c>
      <c r="AU721" s="185" t="s">
        <v>85</v>
      </c>
      <c r="AV721" s="15" t="s">
        <v>88</v>
      </c>
      <c r="AW721" s="15" t="s">
        <v>29</v>
      </c>
      <c r="AX721" s="15" t="s">
        <v>76</v>
      </c>
      <c r="AY721" s="185" t="s">
        <v>167</v>
      </c>
    </row>
    <row r="722" spans="2:65" s="12" customFormat="1" x14ac:dyDescent="0.2">
      <c r="B722" s="163"/>
      <c r="D722" s="164" t="s">
        <v>173</v>
      </c>
      <c r="E722" s="165" t="s">
        <v>1</v>
      </c>
      <c r="F722" s="166" t="s">
        <v>530</v>
      </c>
      <c r="H722" s="167">
        <v>46.018000000000001</v>
      </c>
      <c r="I722" s="168"/>
      <c r="L722" s="163"/>
      <c r="M722" s="169"/>
      <c r="T722" s="170"/>
      <c r="AT722" s="165" t="s">
        <v>173</v>
      </c>
      <c r="AU722" s="165" t="s">
        <v>85</v>
      </c>
      <c r="AV722" s="12" t="s">
        <v>85</v>
      </c>
      <c r="AW722" s="12" t="s">
        <v>29</v>
      </c>
      <c r="AX722" s="12" t="s">
        <v>76</v>
      </c>
      <c r="AY722" s="165" t="s">
        <v>167</v>
      </c>
    </row>
    <row r="723" spans="2:65" s="12" customFormat="1" x14ac:dyDescent="0.2">
      <c r="B723" s="163"/>
      <c r="D723" s="164" t="s">
        <v>173</v>
      </c>
      <c r="E723" s="165" t="s">
        <v>1</v>
      </c>
      <c r="F723" s="166" t="s">
        <v>531</v>
      </c>
      <c r="H723" s="167">
        <v>33.825000000000003</v>
      </c>
      <c r="I723" s="168"/>
      <c r="L723" s="163"/>
      <c r="M723" s="169"/>
      <c r="T723" s="170"/>
      <c r="AT723" s="165" t="s">
        <v>173</v>
      </c>
      <c r="AU723" s="165" t="s">
        <v>85</v>
      </c>
      <c r="AV723" s="12" t="s">
        <v>85</v>
      </c>
      <c r="AW723" s="12" t="s">
        <v>29</v>
      </c>
      <c r="AX723" s="12" t="s">
        <v>76</v>
      </c>
      <c r="AY723" s="165" t="s">
        <v>167</v>
      </c>
    </row>
    <row r="724" spans="2:65" s="12" customFormat="1" x14ac:dyDescent="0.2">
      <c r="B724" s="163"/>
      <c r="D724" s="164" t="s">
        <v>173</v>
      </c>
      <c r="E724" s="165" t="s">
        <v>1</v>
      </c>
      <c r="F724" s="166" t="s">
        <v>532</v>
      </c>
      <c r="H724" s="167">
        <v>14.22</v>
      </c>
      <c r="I724" s="168"/>
      <c r="L724" s="163"/>
      <c r="M724" s="169"/>
      <c r="T724" s="170"/>
      <c r="AT724" s="165" t="s">
        <v>173</v>
      </c>
      <c r="AU724" s="165" t="s">
        <v>85</v>
      </c>
      <c r="AV724" s="12" t="s">
        <v>85</v>
      </c>
      <c r="AW724" s="12" t="s">
        <v>29</v>
      </c>
      <c r="AX724" s="12" t="s">
        <v>76</v>
      </c>
      <c r="AY724" s="165" t="s">
        <v>167</v>
      </c>
    </row>
    <row r="725" spans="2:65" s="12" customFormat="1" x14ac:dyDescent="0.2">
      <c r="B725" s="163"/>
      <c r="D725" s="164" t="s">
        <v>173</v>
      </c>
      <c r="E725" s="165" t="s">
        <v>1</v>
      </c>
      <c r="F725" s="166" t="s">
        <v>533</v>
      </c>
      <c r="H725" s="167">
        <v>33.225000000000001</v>
      </c>
      <c r="I725" s="168"/>
      <c r="L725" s="163"/>
      <c r="M725" s="169"/>
      <c r="T725" s="170"/>
      <c r="AT725" s="165" t="s">
        <v>173</v>
      </c>
      <c r="AU725" s="165" t="s">
        <v>85</v>
      </c>
      <c r="AV725" s="12" t="s">
        <v>85</v>
      </c>
      <c r="AW725" s="12" t="s">
        <v>29</v>
      </c>
      <c r="AX725" s="12" t="s">
        <v>76</v>
      </c>
      <c r="AY725" s="165" t="s">
        <v>167</v>
      </c>
    </row>
    <row r="726" spans="2:65" s="12" customFormat="1" x14ac:dyDescent="0.2">
      <c r="B726" s="163"/>
      <c r="D726" s="164" t="s">
        <v>173</v>
      </c>
      <c r="E726" s="165" t="s">
        <v>1</v>
      </c>
      <c r="F726" s="166" t="s">
        <v>534</v>
      </c>
      <c r="H726" s="167">
        <v>93.472999999999999</v>
      </c>
      <c r="I726" s="168"/>
      <c r="L726" s="163"/>
      <c r="M726" s="169"/>
      <c r="T726" s="170"/>
      <c r="AT726" s="165" t="s">
        <v>173</v>
      </c>
      <c r="AU726" s="165" t="s">
        <v>85</v>
      </c>
      <c r="AV726" s="12" t="s">
        <v>85</v>
      </c>
      <c r="AW726" s="12" t="s">
        <v>29</v>
      </c>
      <c r="AX726" s="12" t="s">
        <v>76</v>
      </c>
      <c r="AY726" s="165" t="s">
        <v>167</v>
      </c>
    </row>
    <row r="727" spans="2:65" s="12" customFormat="1" x14ac:dyDescent="0.2">
      <c r="B727" s="163"/>
      <c r="D727" s="164" t="s">
        <v>173</v>
      </c>
      <c r="E727" s="165" t="s">
        <v>1</v>
      </c>
      <c r="F727" s="166" t="s">
        <v>535</v>
      </c>
      <c r="H727" s="167">
        <v>106.935</v>
      </c>
      <c r="I727" s="168"/>
      <c r="L727" s="163"/>
      <c r="M727" s="169"/>
      <c r="T727" s="170"/>
      <c r="AT727" s="165" t="s">
        <v>173</v>
      </c>
      <c r="AU727" s="165" t="s">
        <v>85</v>
      </c>
      <c r="AV727" s="12" t="s">
        <v>85</v>
      </c>
      <c r="AW727" s="12" t="s">
        <v>29</v>
      </c>
      <c r="AX727" s="12" t="s">
        <v>76</v>
      </c>
      <c r="AY727" s="165" t="s">
        <v>167</v>
      </c>
    </row>
    <row r="728" spans="2:65" s="12" customFormat="1" x14ac:dyDescent="0.2">
      <c r="B728" s="163"/>
      <c r="D728" s="164" t="s">
        <v>173</v>
      </c>
      <c r="E728" s="165" t="s">
        <v>1</v>
      </c>
      <c r="F728" s="166" t="s">
        <v>536</v>
      </c>
      <c r="H728" s="167">
        <v>113.958</v>
      </c>
      <c r="I728" s="168"/>
      <c r="L728" s="163"/>
      <c r="M728" s="169"/>
      <c r="T728" s="170"/>
      <c r="AT728" s="165" t="s">
        <v>173</v>
      </c>
      <c r="AU728" s="165" t="s">
        <v>85</v>
      </c>
      <c r="AV728" s="12" t="s">
        <v>85</v>
      </c>
      <c r="AW728" s="12" t="s">
        <v>29</v>
      </c>
      <c r="AX728" s="12" t="s">
        <v>76</v>
      </c>
      <c r="AY728" s="165" t="s">
        <v>167</v>
      </c>
    </row>
    <row r="729" spans="2:65" s="15" customFormat="1" x14ac:dyDescent="0.2">
      <c r="B729" s="184"/>
      <c r="D729" s="164" t="s">
        <v>173</v>
      </c>
      <c r="E729" s="185" t="s">
        <v>1</v>
      </c>
      <c r="F729" s="186" t="s">
        <v>245</v>
      </c>
      <c r="H729" s="187">
        <v>441.654</v>
      </c>
      <c r="I729" s="188"/>
      <c r="L729" s="184"/>
      <c r="M729" s="189"/>
      <c r="T729" s="190"/>
      <c r="AT729" s="185" t="s">
        <v>173</v>
      </c>
      <c r="AU729" s="185" t="s">
        <v>85</v>
      </c>
      <c r="AV729" s="15" t="s">
        <v>88</v>
      </c>
      <c r="AW729" s="15" t="s">
        <v>29</v>
      </c>
      <c r="AX729" s="15" t="s">
        <v>76</v>
      </c>
      <c r="AY729" s="185" t="s">
        <v>167</v>
      </c>
    </row>
    <row r="730" spans="2:65" s="12" customFormat="1" x14ac:dyDescent="0.2">
      <c r="B730" s="163"/>
      <c r="D730" s="164" t="s">
        <v>173</v>
      </c>
      <c r="E730" s="165" t="s">
        <v>1</v>
      </c>
      <c r="F730" s="166" t="s">
        <v>537</v>
      </c>
      <c r="H730" s="167">
        <v>158.07</v>
      </c>
      <c r="I730" s="168"/>
      <c r="L730" s="163"/>
      <c r="M730" s="169"/>
      <c r="T730" s="170"/>
      <c r="AT730" s="165" t="s">
        <v>173</v>
      </c>
      <c r="AU730" s="165" t="s">
        <v>85</v>
      </c>
      <c r="AV730" s="12" t="s">
        <v>85</v>
      </c>
      <c r="AW730" s="12" t="s">
        <v>29</v>
      </c>
      <c r="AX730" s="12" t="s">
        <v>76</v>
      </c>
      <c r="AY730" s="165" t="s">
        <v>167</v>
      </c>
    </row>
    <row r="731" spans="2:65" s="12" customFormat="1" x14ac:dyDescent="0.2">
      <c r="B731" s="163"/>
      <c r="D731" s="164" t="s">
        <v>173</v>
      </c>
      <c r="E731" s="165" t="s">
        <v>1</v>
      </c>
      <c r="F731" s="166" t="s">
        <v>538</v>
      </c>
      <c r="H731" s="167">
        <v>102.3</v>
      </c>
      <c r="I731" s="168"/>
      <c r="L731" s="163"/>
      <c r="M731" s="169"/>
      <c r="T731" s="170"/>
      <c r="AT731" s="165" t="s">
        <v>173</v>
      </c>
      <c r="AU731" s="165" t="s">
        <v>85</v>
      </c>
      <c r="AV731" s="12" t="s">
        <v>85</v>
      </c>
      <c r="AW731" s="12" t="s">
        <v>29</v>
      </c>
      <c r="AX731" s="12" t="s">
        <v>76</v>
      </c>
      <c r="AY731" s="165" t="s">
        <v>167</v>
      </c>
    </row>
    <row r="732" spans="2:65" s="15" customFormat="1" x14ac:dyDescent="0.2">
      <c r="B732" s="184"/>
      <c r="D732" s="164" t="s">
        <v>173</v>
      </c>
      <c r="E732" s="185" t="s">
        <v>1</v>
      </c>
      <c r="F732" s="186" t="s">
        <v>245</v>
      </c>
      <c r="H732" s="187">
        <v>260.37</v>
      </c>
      <c r="I732" s="188"/>
      <c r="L732" s="184"/>
      <c r="M732" s="189"/>
      <c r="T732" s="190"/>
      <c r="AT732" s="185" t="s">
        <v>173</v>
      </c>
      <c r="AU732" s="185" t="s">
        <v>85</v>
      </c>
      <c r="AV732" s="15" t="s">
        <v>88</v>
      </c>
      <c r="AW732" s="15" t="s">
        <v>29</v>
      </c>
      <c r="AX732" s="15" t="s">
        <v>76</v>
      </c>
      <c r="AY732" s="185" t="s">
        <v>167</v>
      </c>
    </row>
    <row r="733" spans="2:65" s="13" customFormat="1" x14ac:dyDescent="0.2">
      <c r="B733" s="171"/>
      <c r="D733" s="164" t="s">
        <v>173</v>
      </c>
      <c r="E733" s="172" t="s">
        <v>1</v>
      </c>
      <c r="F733" s="173" t="s">
        <v>177</v>
      </c>
      <c r="H733" s="174">
        <v>1750.944</v>
      </c>
      <c r="I733" s="175"/>
      <c r="L733" s="171"/>
      <c r="M733" s="176"/>
      <c r="T733" s="177"/>
      <c r="AT733" s="172" t="s">
        <v>173</v>
      </c>
      <c r="AU733" s="172" t="s">
        <v>85</v>
      </c>
      <c r="AV733" s="13" t="s">
        <v>91</v>
      </c>
      <c r="AW733" s="13" t="s">
        <v>29</v>
      </c>
      <c r="AX733" s="13" t="s">
        <v>81</v>
      </c>
      <c r="AY733" s="172" t="s">
        <v>167</v>
      </c>
    </row>
    <row r="734" spans="2:65" s="1" customFormat="1" ht="24.2" customHeight="1" x14ac:dyDescent="0.2">
      <c r="B734" s="149"/>
      <c r="C734" s="150" t="s">
        <v>849</v>
      </c>
      <c r="D734" s="150" t="s">
        <v>169</v>
      </c>
      <c r="E734" s="151" t="s">
        <v>850</v>
      </c>
      <c r="F734" s="152" t="s">
        <v>851</v>
      </c>
      <c r="G734" s="153" t="s">
        <v>299</v>
      </c>
      <c r="H734" s="154">
        <v>537.25300000000004</v>
      </c>
      <c r="I734" s="155"/>
      <c r="J734" s="154">
        <f>ROUND(I734*H734,3)</f>
        <v>0</v>
      </c>
      <c r="K734" s="156"/>
      <c r="L734" s="33"/>
      <c r="M734" s="157" t="s">
        <v>1</v>
      </c>
      <c r="N734" s="158" t="s">
        <v>42</v>
      </c>
      <c r="P734" s="159">
        <f>O734*H734</f>
        <v>0</v>
      </c>
      <c r="Q734" s="159">
        <v>0</v>
      </c>
      <c r="R734" s="159">
        <f>Q734*H734</f>
        <v>0</v>
      </c>
      <c r="S734" s="159">
        <v>0</v>
      </c>
      <c r="T734" s="160">
        <f>S734*H734</f>
        <v>0</v>
      </c>
      <c r="AR734" s="161" t="s">
        <v>91</v>
      </c>
      <c r="AT734" s="161" t="s">
        <v>169</v>
      </c>
      <c r="AU734" s="161" t="s">
        <v>85</v>
      </c>
      <c r="AY734" s="17" t="s">
        <v>167</v>
      </c>
      <c r="BE734" s="96">
        <f>IF(N734="základná",J734,0)</f>
        <v>0</v>
      </c>
      <c r="BF734" s="96">
        <f>IF(N734="znížená",J734,0)</f>
        <v>0</v>
      </c>
      <c r="BG734" s="96">
        <f>IF(N734="zákl. prenesená",J734,0)</f>
        <v>0</v>
      </c>
      <c r="BH734" s="96">
        <f>IF(N734="zníž. prenesená",J734,0)</f>
        <v>0</v>
      </c>
      <c r="BI734" s="96">
        <f>IF(N734="nulová",J734,0)</f>
        <v>0</v>
      </c>
      <c r="BJ734" s="17" t="s">
        <v>85</v>
      </c>
      <c r="BK734" s="162">
        <f>ROUND(I734*H734,3)</f>
        <v>0</v>
      </c>
      <c r="BL734" s="17" t="s">
        <v>91</v>
      </c>
      <c r="BM734" s="161" t="s">
        <v>852</v>
      </c>
    </row>
    <row r="735" spans="2:65" s="14" customFormat="1" x14ac:dyDescent="0.2">
      <c r="B735" s="178"/>
      <c r="D735" s="164" t="s">
        <v>173</v>
      </c>
      <c r="E735" s="179" t="s">
        <v>1</v>
      </c>
      <c r="F735" s="180" t="s">
        <v>853</v>
      </c>
      <c r="H735" s="179" t="s">
        <v>1</v>
      </c>
      <c r="I735" s="181"/>
      <c r="L735" s="178"/>
      <c r="M735" s="182"/>
      <c r="T735" s="183"/>
      <c r="AT735" s="179" t="s">
        <v>173</v>
      </c>
      <c r="AU735" s="179" t="s">
        <v>85</v>
      </c>
      <c r="AV735" s="14" t="s">
        <v>81</v>
      </c>
      <c r="AW735" s="14" t="s">
        <v>29</v>
      </c>
      <c r="AX735" s="14" t="s">
        <v>76</v>
      </c>
      <c r="AY735" s="179" t="s">
        <v>167</v>
      </c>
    </row>
    <row r="736" spans="2:65" s="12" customFormat="1" x14ac:dyDescent="0.2">
      <c r="B736" s="163"/>
      <c r="D736" s="164" t="s">
        <v>173</v>
      </c>
      <c r="E736" s="165" t="s">
        <v>1</v>
      </c>
      <c r="F736" s="166" t="s">
        <v>854</v>
      </c>
      <c r="H736" s="167">
        <v>16.170000000000002</v>
      </c>
      <c r="I736" s="168"/>
      <c r="L736" s="163"/>
      <c r="M736" s="169"/>
      <c r="T736" s="170"/>
      <c r="AT736" s="165" t="s">
        <v>173</v>
      </c>
      <c r="AU736" s="165" t="s">
        <v>85</v>
      </c>
      <c r="AV736" s="12" t="s">
        <v>85</v>
      </c>
      <c r="AW736" s="12" t="s">
        <v>29</v>
      </c>
      <c r="AX736" s="12" t="s">
        <v>76</v>
      </c>
      <c r="AY736" s="165" t="s">
        <v>167</v>
      </c>
    </row>
    <row r="737" spans="2:51" s="12" customFormat="1" ht="22.5" x14ac:dyDescent="0.2">
      <c r="B737" s="163"/>
      <c r="D737" s="164" t="s">
        <v>173</v>
      </c>
      <c r="E737" s="165" t="s">
        <v>1</v>
      </c>
      <c r="F737" s="166" t="s">
        <v>855</v>
      </c>
      <c r="H737" s="167">
        <v>37.18</v>
      </c>
      <c r="I737" s="168"/>
      <c r="L737" s="163"/>
      <c r="M737" s="169"/>
      <c r="T737" s="170"/>
      <c r="AT737" s="165" t="s">
        <v>173</v>
      </c>
      <c r="AU737" s="165" t="s">
        <v>85</v>
      </c>
      <c r="AV737" s="12" t="s">
        <v>85</v>
      </c>
      <c r="AW737" s="12" t="s">
        <v>29</v>
      </c>
      <c r="AX737" s="12" t="s">
        <v>76</v>
      </c>
      <c r="AY737" s="165" t="s">
        <v>167</v>
      </c>
    </row>
    <row r="738" spans="2:51" s="12" customFormat="1" x14ac:dyDescent="0.2">
      <c r="B738" s="163"/>
      <c r="D738" s="164" t="s">
        <v>173</v>
      </c>
      <c r="E738" s="165" t="s">
        <v>1</v>
      </c>
      <c r="F738" s="166" t="s">
        <v>856</v>
      </c>
      <c r="H738" s="167">
        <v>31.9</v>
      </c>
      <c r="I738" s="168"/>
      <c r="L738" s="163"/>
      <c r="M738" s="169"/>
      <c r="T738" s="170"/>
      <c r="AT738" s="165" t="s">
        <v>173</v>
      </c>
      <c r="AU738" s="165" t="s">
        <v>85</v>
      </c>
      <c r="AV738" s="12" t="s">
        <v>85</v>
      </c>
      <c r="AW738" s="12" t="s">
        <v>29</v>
      </c>
      <c r="AX738" s="12" t="s">
        <v>76</v>
      </c>
      <c r="AY738" s="165" t="s">
        <v>167</v>
      </c>
    </row>
    <row r="739" spans="2:51" s="12" customFormat="1" x14ac:dyDescent="0.2">
      <c r="B739" s="163"/>
      <c r="D739" s="164" t="s">
        <v>173</v>
      </c>
      <c r="E739" s="165" t="s">
        <v>1</v>
      </c>
      <c r="F739" s="166" t="s">
        <v>857</v>
      </c>
      <c r="H739" s="167">
        <v>14.19</v>
      </c>
      <c r="I739" s="168"/>
      <c r="L739" s="163"/>
      <c r="M739" s="169"/>
      <c r="T739" s="170"/>
      <c r="AT739" s="165" t="s">
        <v>173</v>
      </c>
      <c r="AU739" s="165" t="s">
        <v>85</v>
      </c>
      <c r="AV739" s="12" t="s">
        <v>85</v>
      </c>
      <c r="AW739" s="12" t="s">
        <v>29</v>
      </c>
      <c r="AX739" s="12" t="s">
        <v>76</v>
      </c>
      <c r="AY739" s="165" t="s">
        <v>167</v>
      </c>
    </row>
    <row r="740" spans="2:51" s="12" customFormat="1" x14ac:dyDescent="0.2">
      <c r="B740" s="163"/>
      <c r="D740" s="164" t="s">
        <v>173</v>
      </c>
      <c r="E740" s="165" t="s">
        <v>1</v>
      </c>
      <c r="F740" s="166" t="s">
        <v>858</v>
      </c>
      <c r="H740" s="167">
        <v>18.48</v>
      </c>
      <c r="I740" s="168"/>
      <c r="L740" s="163"/>
      <c r="M740" s="169"/>
      <c r="T740" s="170"/>
      <c r="AT740" s="165" t="s">
        <v>173</v>
      </c>
      <c r="AU740" s="165" t="s">
        <v>85</v>
      </c>
      <c r="AV740" s="12" t="s">
        <v>85</v>
      </c>
      <c r="AW740" s="12" t="s">
        <v>29</v>
      </c>
      <c r="AX740" s="12" t="s">
        <v>76</v>
      </c>
      <c r="AY740" s="165" t="s">
        <v>167</v>
      </c>
    </row>
    <row r="741" spans="2:51" s="12" customFormat="1" x14ac:dyDescent="0.2">
      <c r="B741" s="163"/>
      <c r="D741" s="164" t="s">
        <v>173</v>
      </c>
      <c r="E741" s="165" t="s">
        <v>1</v>
      </c>
      <c r="F741" s="166" t="s">
        <v>859</v>
      </c>
      <c r="H741" s="167">
        <v>40.26</v>
      </c>
      <c r="I741" s="168"/>
      <c r="L741" s="163"/>
      <c r="M741" s="169"/>
      <c r="T741" s="170"/>
      <c r="AT741" s="165" t="s">
        <v>173</v>
      </c>
      <c r="AU741" s="165" t="s">
        <v>85</v>
      </c>
      <c r="AV741" s="12" t="s">
        <v>85</v>
      </c>
      <c r="AW741" s="12" t="s">
        <v>29</v>
      </c>
      <c r="AX741" s="12" t="s">
        <v>76</v>
      </c>
      <c r="AY741" s="165" t="s">
        <v>167</v>
      </c>
    </row>
    <row r="742" spans="2:51" s="12" customFormat="1" x14ac:dyDescent="0.2">
      <c r="B742" s="163"/>
      <c r="D742" s="164" t="s">
        <v>173</v>
      </c>
      <c r="E742" s="165" t="s">
        <v>1</v>
      </c>
      <c r="F742" s="166" t="s">
        <v>860</v>
      </c>
      <c r="H742" s="167">
        <v>16.940000000000001</v>
      </c>
      <c r="I742" s="168"/>
      <c r="L742" s="163"/>
      <c r="M742" s="169"/>
      <c r="T742" s="170"/>
      <c r="AT742" s="165" t="s">
        <v>173</v>
      </c>
      <c r="AU742" s="165" t="s">
        <v>85</v>
      </c>
      <c r="AV742" s="12" t="s">
        <v>85</v>
      </c>
      <c r="AW742" s="12" t="s">
        <v>29</v>
      </c>
      <c r="AX742" s="12" t="s">
        <v>76</v>
      </c>
      <c r="AY742" s="165" t="s">
        <v>167</v>
      </c>
    </row>
    <row r="743" spans="2:51" s="12" customFormat="1" x14ac:dyDescent="0.2">
      <c r="B743" s="163"/>
      <c r="D743" s="164" t="s">
        <v>173</v>
      </c>
      <c r="E743" s="165" t="s">
        <v>1</v>
      </c>
      <c r="F743" s="166" t="s">
        <v>861</v>
      </c>
      <c r="H743" s="167">
        <v>14.96</v>
      </c>
      <c r="I743" s="168"/>
      <c r="L743" s="163"/>
      <c r="M743" s="169"/>
      <c r="T743" s="170"/>
      <c r="AT743" s="165" t="s">
        <v>173</v>
      </c>
      <c r="AU743" s="165" t="s">
        <v>85</v>
      </c>
      <c r="AV743" s="12" t="s">
        <v>85</v>
      </c>
      <c r="AW743" s="12" t="s">
        <v>29</v>
      </c>
      <c r="AX743" s="12" t="s">
        <v>76</v>
      </c>
      <c r="AY743" s="165" t="s">
        <v>167</v>
      </c>
    </row>
    <row r="744" spans="2:51" s="12" customFormat="1" x14ac:dyDescent="0.2">
      <c r="B744" s="163"/>
      <c r="D744" s="164" t="s">
        <v>173</v>
      </c>
      <c r="E744" s="165" t="s">
        <v>1</v>
      </c>
      <c r="F744" s="166" t="s">
        <v>862</v>
      </c>
      <c r="H744" s="167">
        <v>19.14</v>
      </c>
      <c r="I744" s="168"/>
      <c r="L744" s="163"/>
      <c r="M744" s="169"/>
      <c r="T744" s="170"/>
      <c r="AT744" s="165" t="s">
        <v>173</v>
      </c>
      <c r="AU744" s="165" t="s">
        <v>85</v>
      </c>
      <c r="AV744" s="12" t="s">
        <v>85</v>
      </c>
      <c r="AW744" s="12" t="s">
        <v>29</v>
      </c>
      <c r="AX744" s="12" t="s">
        <v>76</v>
      </c>
      <c r="AY744" s="165" t="s">
        <v>167</v>
      </c>
    </row>
    <row r="745" spans="2:51" s="12" customFormat="1" x14ac:dyDescent="0.2">
      <c r="B745" s="163"/>
      <c r="D745" s="164" t="s">
        <v>173</v>
      </c>
      <c r="E745" s="165" t="s">
        <v>1</v>
      </c>
      <c r="F745" s="166" t="s">
        <v>863</v>
      </c>
      <c r="H745" s="167">
        <v>36.158000000000001</v>
      </c>
      <c r="I745" s="168"/>
      <c r="L745" s="163"/>
      <c r="M745" s="169"/>
      <c r="T745" s="170"/>
      <c r="AT745" s="165" t="s">
        <v>173</v>
      </c>
      <c r="AU745" s="165" t="s">
        <v>85</v>
      </c>
      <c r="AV745" s="12" t="s">
        <v>85</v>
      </c>
      <c r="AW745" s="12" t="s">
        <v>29</v>
      </c>
      <c r="AX745" s="12" t="s">
        <v>76</v>
      </c>
      <c r="AY745" s="165" t="s">
        <v>167</v>
      </c>
    </row>
    <row r="746" spans="2:51" s="12" customFormat="1" ht="22.5" x14ac:dyDescent="0.2">
      <c r="B746" s="163"/>
      <c r="D746" s="164" t="s">
        <v>173</v>
      </c>
      <c r="E746" s="165" t="s">
        <v>1</v>
      </c>
      <c r="F746" s="166" t="s">
        <v>864</v>
      </c>
      <c r="H746" s="167">
        <v>47.112000000000002</v>
      </c>
      <c r="I746" s="168"/>
      <c r="L746" s="163"/>
      <c r="M746" s="169"/>
      <c r="T746" s="170"/>
      <c r="AT746" s="165" t="s">
        <v>173</v>
      </c>
      <c r="AU746" s="165" t="s">
        <v>85</v>
      </c>
      <c r="AV746" s="12" t="s">
        <v>85</v>
      </c>
      <c r="AW746" s="12" t="s">
        <v>29</v>
      </c>
      <c r="AX746" s="12" t="s">
        <v>76</v>
      </c>
      <c r="AY746" s="165" t="s">
        <v>167</v>
      </c>
    </row>
    <row r="747" spans="2:51" s="15" customFormat="1" x14ac:dyDescent="0.2">
      <c r="B747" s="184"/>
      <c r="D747" s="164" t="s">
        <v>173</v>
      </c>
      <c r="E747" s="185" t="s">
        <v>1</v>
      </c>
      <c r="F747" s="186" t="s">
        <v>245</v>
      </c>
      <c r="H747" s="187">
        <v>292.49000000000007</v>
      </c>
      <c r="I747" s="188"/>
      <c r="L747" s="184"/>
      <c r="M747" s="189"/>
      <c r="T747" s="190"/>
      <c r="AT747" s="185" t="s">
        <v>173</v>
      </c>
      <c r="AU747" s="185" t="s">
        <v>85</v>
      </c>
      <c r="AV747" s="15" t="s">
        <v>88</v>
      </c>
      <c r="AW747" s="15" t="s">
        <v>29</v>
      </c>
      <c r="AX747" s="15" t="s">
        <v>76</v>
      </c>
      <c r="AY747" s="185" t="s">
        <v>167</v>
      </c>
    </row>
    <row r="748" spans="2:51" s="12" customFormat="1" x14ac:dyDescent="0.2">
      <c r="B748" s="163"/>
      <c r="D748" s="164" t="s">
        <v>173</v>
      </c>
      <c r="E748" s="165" t="s">
        <v>1</v>
      </c>
      <c r="F748" s="166" t="s">
        <v>865</v>
      </c>
      <c r="H748" s="167">
        <v>30.733000000000001</v>
      </c>
      <c r="I748" s="168"/>
      <c r="L748" s="163"/>
      <c r="M748" s="169"/>
      <c r="T748" s="170"/>
      <c r="AT748" s="165" t="s">
        <v>173</v>
      </c>
      <c r="AU748" s="165" t="s">
        <v>85</v>
      </c>
      <c r="AV748" s="12" t="s">
        <v>85</v>
      </c>
      <c r="AW748" s="12" t="s">
        <v>29</v>
      </c>
      <c r="AX748" s="12" t="s">
        <v>76</v>
      </c>
      <c r="AY748" s="165" t="s">
        <v>167</v>
      </c>
    </row>
    <row r="749" spans="2:51" s="12" customFormat="1" x14ac:dyDescent="0.2">
      <c r="B749" s="163"/>
      <c r="D749" s="164" t="s">
        <v>173</v>
      </c>
      <c r="E749" s="165" t="s">
        <v>1</v>
      </c>
      <c r="F749" s="166" t="s">
        <v>866</v>
      </c>
      <c r="H749" s="167">
        <v>3.8849999999999998</v>
      </c>
      <c r="I749" s="168"/>
      <c r="L749" s="163"/>
      <c r="M749" s="169"/>
      <c r="T749" s="170"/>
      <c r="AT749" s="165" t="s">
        <v>173</v>
      </c>
      <c r="AU749" s="165" t="s">
        <v>85</v>
      </c>
      <c r="AV749" s="12" t="s">
        <v>85</v>
      </c>
      <c r="AW749" s="12" t="s">
        <v>29</v>
      </c>
      <c r="AX749" s="12" t="s">
        <v>76</v>
      </c>
      <c r="AY749" s="165" t="s">
        <v>167</v>
      </c>
    </row>
    <row r="750" spans="2:51" s="12" customFormat="1" x14ac:dyDescent="0.2">
      <c r="B750" s="163"/>
      <c r="D750" s="164" t="s">
        <v>173</v>
      </c>
      <c r="E750" s="165" t="s">
        <v>1</v>
      </c>
      <c r="F750" s="166" t="s">
        <v>867</v>
      </c>
      <c r="H750" s="167">
        <v>10.98</v>
      </c>
      <c r="I750" s="168"/>
      <c r="L750" s="163"/>
      <c r="M750" s="169"/>
      <c r="T750" s="170"/>
      <c r="AT750" s="165" t="s">
        <v>173</v>
      </c>
      <c r="AU750" s="165" t="s">
        <v>85</v>
      </c>
      <c r="AV750" s="12" t="s">
        <v>85</v>
      </c>
      <c r="AW750" s="12" t="s">
        <v>29</v>
      </c>
      <c r="AX750" s="12" t="s">
        <v>76</v>
      </c>
      <c r="AY750" s="165" t="s">
        <v>167</v>
      </c>
    </row>
    <row r="751" spans="2:51" s="12" customFormat="1" x14ac:dyDescent="0.2">
      <c r="B751" s="163"/>
      <c r="D751" s="164" t="s">
        <v>173</v>
      </c>
      <c r="E751" s="165" t="s">
        <v>1</v>
      </c>
      <c r="F751" s="166" t="s">
        <v>868</v>
      </c>
      <c r="H751" s="167">
        <v>15.86</v>
      </c>
      <c r="I751" s="168"/>
      <c r="L751" s="163"/>
      <c r="M751" s="169"/>
      <c r="T751" s="170"/>
      <c r="AT751" s="165" t="s">
        <v>173</v>
      </c>
      <c r="AU751" s="165" t="s">
        <v>85</v>
      </c>
      <c r="AV751" s="12" t="s">
        <v>85</v>
      </c>
      <c r="AW751" s="12" t="s">
        <v>29</v>
      </c>
      <c r="AX751" s="12" t="s">
        <v>76</v>
      </c>
      <c r="AY751" s="165" t="s">
        <v>167</v>
      </c>
    </row>
    <row r="752" spans="2:51" s="12" customFormat="1" x14ac:dyDescent="0.2">
      <c r="B752" s="163"/>
      <c r="D752" s="164" t="s">
        <v>173</v>
      </c>
      <c r="E752" s="165" t="s">
        <v>1</v>
      </c>
      <c r="F752" s="166" t="s">
        <v>869</v>
      </c>
      <c r="H752" s="167">
        <v>63.530999999999999</v>
      </c>
      <c r="I752" s="168"/>
      <c r="L752" s="163"/>
      <c r="M752" s="169"/>
      <c r="T752" s="170"/>
      <c r="AT752" s="165" t="s">
        <v>173</v>
      </c>
      <c r="AU752" s="165" t="s">
        <v>85</v>
      </c>
      <c r="AV752" s="12" t="s">
        <v>85</v>
      </c>
      <c r="AW752" s="12" t="s">
        <v>29</v>
      </c>
      <c r="AX752" s="12" t="s">
        <v>76</v>
      </c>
      <c r="AY752" s="165" t="s">
        <v>167</v>
      </c>
    </row>
    <row r="753" spans="2:65" s="12" customFormat="1" x14ac:dyDescent="0.2">
      <c r="B753" s="163"/>
      <c r="D753" s="164" t="s">
        <v>173</v>
      </c>
      <c r="E753" s="165" t="s">
        <v>1</v>
      </c>
      <c r="F753" s="166" t="s">
        <v>870</v>
      </c>
      <c r="H753" s="167">
        <v>18.375</v>
      </c>
      <c r="I753" s="168"/>
      <c r="L753" s="163"/>
      <c r="M753" s="169"/>
      <c r="T753" s="170"/>
      <c r="AT753" s="165" t="s">
        <v>173</v>
      </c>
      <c r="AU753" s="165" t="s">
        <v>85</v>
      </c>
      <c r="AV753" s="12" t="s">
        <v>85</v>
      </c>
      <c r="AW753" s="12" t="s">
        <v>29</v>
      </c>
      <c r="AX753" s="12" t="s">
        <v>76</v>
      </c>
      <c r="AY753" s="165" t="s">
        <v>167</v>
      </c>
    </row>
    <row r="754" spans="2:65" s="12" customFormat="1" x14ac:dyDescent="0.2">
      <c r="B754" s="163"/>
      <c r="D754" s="164" t="s">
        <v>173</v>
      </c>
      <c r="E754" s="165" t="s">
        <v>1</v>
      </c>
      <c r="F754" s="166" t="s">
        <v>871</v>
      </c>
      <c r="H754" s="167">
        <v>73.159000000000006</v>
      </c>
      <c r="I754" s="168"/>
      <c r="L754" s="163"/>
      <c r="M754" s="169"/>
      <c r="T754" s="170"/>
      <c r="AT754" s="165" t="s">
        <v>173</v>
      </c>
      <c r="AU754" s="165" t="s">
        <v>85</v>
      </c>
      <c r="AV754" s="12" t="s">
        <v>85</v>
      </c>
      <c r="AW754" s="12" t="s">
        <v>29</v>
      </c>
      <c r="AX754" s="12" t="s">
        <v>76</v>
      </c>
      <c r="AY754" s="165" t="s">
        <v>167</v>
      </c>
    </row>
    <row r="755" spans="2:65" s="15" customFormat="1" x14ac:dyDescent="0.2">
      <c r="B755" s="184"/>
      <c r="D755" s="164" t="s">
        <v>173</v>
      </c>
      <c r="E755" s="185" t="s">
        <v>1</v>
      </c>
      <c r="F755" s="186" t="s">
        <v>245</v>
      </c>
      <c r="H755" s="187">
        <v>216.52300000000002</v>
      </c>
      <c r="I755" s="188"/>
      <c r="L755" s="184"/>
      <c r="M755" s="189"/>
      <c r="T755" s="190"/>
      <c r="AT755" s="185" t="s">
        <v>173</v>
      </c>
      <c r="AU755" s="185" t="s">
        <v>85</v>
      </c>
      <c r="AV755" s="15" t="s">
        <v>88</v>
      </c>
      <c r="AW755" s="15" t="s">
        <v>29</v>
      </c>
      <c r="AX755" s="15" t="s">
        <v>76</v>
      </c>
      <c r="AY755" s="185" t="s">
        <v>167</v>
      </c>
    </row>
    <row r="756" spans="2:65" s="12" customFormat="1" x14ac:dyDescent="0.2">
      <c r="B756" s="163"/>
      <c r="D756" s="164" t="s">
        <v>173</v>
      </c>
      <c r="E756" s="165" t="s">
        <v>1</v>
      </c>
      <c r="F756" s="166" t="s">
        <v>872</v>
      </c>
      <c r="H756" s="167">
        <v>28.24</v>
      </c>
      <c r="I756" s="168"/>
      <c r="L756" s="163"/>
      <c r="M756" s="169"/>
      <c r="T756" s="170"/>
      <c r="AT756" s="165" t="s">
        <v>173</v>
      </c>
      <c r="AU756" s="165" t="s">
        <v>85</v>
      </c>
      <c r="AV756" s="12" t="s">
        <v>85</v>
      </c>
      <c r="AW756" s="12" t="s">
        <v>29</v>
      </c>
      <c r="AX756" s="12" t="s">
        <v>76</v>
      </c>
      <c r="AY756" s="165" t="s">
        <v>167</v>
      </c>
    </row>
    <row r="757" spans="2:65" s="13" customFormat="1" x14ac:dyDescent="0.2">
      <c r="B757" s="171"/>
      <c r="D757" s="164" t="s">
        <v>173</v>
      </c>
      <c r="E757" s="172" t="s">
        <v>1</v>
      </c>
      <c r="F757" s="173" t="s">
        <v>177</v>
      </c>
      <c r="H757" s="174">
        <v>537.25300000000004</v>
      </c>
      <c r="I757" s="175"/>
      <c r="L757" s="171"/>
      <c r="M757" s="176"/>
      <c r="T757" s="177"/>
      <c r="AT757" s="172" t="s">
        <v>173</v>
      </c>
      <c r="AU757" s="172" t="s">
        <v>85</v>
      </c>
      <c r="AV757" s="13" t="s">
        <v>91</v>
      </c>
      <c r="AW757" s="13" t="s">
        <v>29</v>
      </c>
      <c r="AX757" s="13" t="s">
        <v>81</v>
      </c>
      <c r="AY757" s="172" t="s">
        <v>167</v>
      </c>
    </row>
    <row r="758" spans="2:65" s="1" customFormat="1" ht="24.2" customHeight="1" x14ac:dyDescent="0.2">
      <c r="B758" s="149"/>
      <c r="C758" s="150" t="s">
        <v>477</v>
      </c>
      <c r="D758" s="150" t="s">
        <v>169</v>
      </c>
      <c r="E758" s="151" t="s">
        <v>873</v>
      </c>
      <c r="F758" s="152" t="s">
        <v>874</v>
      </c>
      <c r="G758" s="153" t="s">
        <v>299</v>
      </c>
      <c r="H758" s="154">
        <v>136.82</v>
      </c>
      <c r="I758" s="155"/>
      <c r="J758" s="154">
        <f>ROUND(I758*H758,3)</f>
        <v>0</v>
      </c>
      <c r="K758" s="156"/>
      <c r="L758" s="33"/>
      <c r="M758" s="157" t="s">
        <v>1</v>
      </c>
      <c r="N758" s="158" t="s">
        <v>42</v>
      </c>
      <c r="P758" s="159">
        <f>O758*H758</f>
        <v>0</v>
      </c>
      <c r="Q758" s="159">
        <v>0</v>
      </c>
      <c r="R758" s="159">
        <f>Q758*H758</f>
        <v>0</v>
      </c>
      <c r="S758" s="159">
        <v>0</v>
      </c>
      <c r="T758" s="160">
        <f>S758*H758</f>
        <v>0</v>
      </c>
      <c r="AR758" s="161" t="s">
        <v>91</v>
      </c>
      <c r="AT758" s="161" t="s">
        <v>169</v>
      </c>
      <c r="AU758" s="161" t="s">
        <v>85</v>
      </c>
      <c r="AY758" s="17" t="s">
        <v>167</v>
      </c>
      <c r="BE758" s="96">
        <f>IF(N758="základná",J758,0)</f>
        <v>0</v>
      </c>
      <c r="BF758" s="96">
        <f>IF(N758="znížená",J758,0)</f>
        <v>0</v>
      </c>
      <c r="BG758" s="96">
        <f>IF(N758="zákl. prenesená",J758,0)</f>
        <v>0</v>
      </c>
      <c r="BH758" s="96">
        <f>IF(N758="zníž. prenesená",J758,0)</f>
        <v>0</v>
      </c>
      <c r="BI758" s="96">
        <f>IF(N758="nulová",J758,0)</f>
        <v>0</v>
      </c>
      <c r="BJ758" s="17" t="s">
        <v>85</v>
      </c>
      <c r="BK758" s="162">
        <f>ROUND(I758*H758,3)</f>
        <v>0</v>
      </c>
      <c r="BL758" s="17" t="s">
        <v>91</v>
      </c>
      <c r="BM758" s="161" t="s">
        <v>875</v>
      </c>
    </row>
    <row r="759" spans="2:65" s="12" customFormat="1" x14ac:dyDescent="0.2">
      <c r="B759" s="163"/>
      <c r="D759" s="164" t="s">
        <v>173</v>
      </c>
      <c r="E759" s="165" t="s">
        <v>1</v>
      </c>
      <c r="F759" s="166" t="s">
        <v>876</v>
      </c>
      <c r="H759" s="167">
        <v>92.13</v>
      </c>
      <c r="I759" s="168"/>
      <c r="L759" s="163"/>
      <c r="M759" s="169"/>
      <c r="T759" s="170"/>
      <c r="AT759" s="165" t="s">
        <v>173</v>
      </c>
      <c r="AU759" s="165" t="s">
        <v>85</v>
      </c>
      <c r="AV759" s="12" t="s">
        <v>85</v>
      </c>
      <c r="AW759" s="12" t="s">
        <v>29</v>
      </c>
      <c r="AX759" s="12" t="s">
        <v>76</v>
      </c>
      <c r="AY759" s="165" t="s">
        <v>167</v>
      </c>
    </row>
    <row r="760" spans="2:65" s="12" customFormat="1" x14ac:dyDescent="0.2">
      <c r="B760" s="163"/>
      <c r="D760" s="164" t="s">
        <v>173</v>
      </c>
      <c r="E760" s="165" t="s">
        <v>1</v>
      </c>
      <c r="F760" s="166" t="s">
        <v>877</v>
      </c>
      <c r="H760" s="167">
        <v>44.69</v>
      </c>
      <c r="I760" s="168"/>
      <c r="L760" s="163"/>
      <c r="M760" s="169"/>
      <c r="T760" s="170"/>
      <c r="AT760" s="165" t="s">
        <v>173</v>
      </c>
      <c r="AU760" s="165" t="s">
        <v>85</v>
      </c>
      <c r="AV760" s="12" t="s">
        <v>85</v>
      </c>
      <c r="AW760" s="12" t="s">
        <v>29</v>
      </c>
      <c r="AX760" s="12" t="s">
        <v>76</v>
      </c>
      <c r="AY760" s="165" t="s">
        <v>167</v>
      </c>
    </row>
    <row r="761" spans="2:65" s="13" customFormat="1" x14ac:dyDescent="0.2">
      <c r="B761" s="171"/>
      <c r="D761" s="164" t="s">
        <v>173</v>
      </c>
      <c r="E761" s="172" t="s">
        <v>1</v>
      </c>
      <c r="F761" s="173" t="s">
        <v>177</v>
      </c>
      <c r="H761" s="174">
        <v>136.82</v>
      </c>
      <c r="I761" s="175"/>
      <c r="L761" s="171"/>
      <c r="M761" s="176"/>
      <c r="T761" s="177"/>
      <c r="AT761" s="172" t="s">
        <v>173</v>
      </c>
      <c r="AU761" s="172" t="s">
        <v>85</v>
      </c>
      <c r="AV761" s="13" t="s">
        <v>91</v>
      </c>
      <c r="AW761" s="13" t="s">
        <v>29</v>
      </c>
      <c r="AX761" s="13" t="s">
        <v>81</v>
      </c>
      <c r="AY761" s="172" t="s">
        <v>167</v>
      </c>
    </row>
    <row r="762" spans="2:65" s="1" customFormat="1" ht="37.9" customHeight="1" x14ac:dyDescent="0.2">
      <c r="B762" s="149"/>
      <c r="C762" s="150" t="s">
        <v>878</v>
      </c>
      <c r="D762" s="150" t="s">
        <v>169</v>
      </c>
      <c r="E762" s="151" t="s">
        <v>879</v>
      </c>
      <c r="F762" s="152" t="s">
        <v>880</v>
      </c>
      <c r="G762" s="153" t="s">
        <v>299</v>
      </c>
      <c r="H762" s="154">
        <v>867.04200000000003</v>
      </c>
      <c r="I762" s="155"/>
      <c r="J762" s="154">
        <f>ROUND(I762*H762,3)</f>
        <v>0</v>
      </c>
      <c r="K762" s="156"/>
      <c r="L762" s="33"/>
      <c r="M762" s="157" t="s">
        <v>1</v>
      </c>
      <c r="N762" s="158" t="s">
        <v>42</v>
      </c>
      <c r="P762" s="159">
        <f>O762*H762</f>
        <v>0</v>
      </c>
      <c r="Q762" s="159">
        <v>0</v>
      </c>
      <c r="R762" s="159">
        <f>Q762*H762</f>
        <v>0</v>
      </c>
      <c r="S762" s="159">
        <v>0</v>
      </c>
      <c r="T762" s="160">
        <f>S762*H762</f>
        <v>0</v>
      </c>
      <c r="AR762" s="161" t="s">
        <v>91</v>
      </c>
      <c r="AT762" s="161" t="s">
        <v>169</v>
      </c>
      <c r="AU762" s="161" t="s">
        <v>85</v>
      </c>
      <c r="AY762" s="17" t="s">
        <v>167</v>
      </c>
      <c r="BE762" s="96">
        <f>IF(N762="základná",J762,0)</f>
        <v>0</v>
      </c>
      <c r="BF762" s="96">
        <f>IF(N762="znížená",J762,0)</f>
        <v>0</v>
      </c>
      <c r="BG762" s="96">
        <f>IF(N762="zákl. prenesená",J762,0)</f>
        <v>0</v>
      </c>
      <c r="BH762" s="96">
        <f>IF(N762="zníž. prenesená",J762,0)</f>
        <v>0</v>
      </c>
      <c r="BI762" s="96">
        <f>IF(N762="nulová",J762,0)</f>
        <v>0</v>
      </c>
      <c r="BJ762" s="17" t="s">
        <v>85</v>
      </c>
      <c r="BK762" s="162">
        <f>ROUND(I762*H762,3)</f>
        <v>0</v>
      </c>
      <c r="BL762" s="17" t="s">
        <v>91</v>
      </c>
      <c r="BM762" s="161" t="s">
        <v>881</v>
      </c>
    </row>
    <row r="763" spans="2:65" s="12" customFormat="1" x14ac:dyDescent="0.2">
      <c r="B763" s="163"/>
      <c r="D763" s="164" t="s">
        <v>173</v>
      </c>
      <c r="E763" s="165" t="s">
        <v>1</v>
      </c>
      <c r="F763" s="166" t="s">
        <v>882</v>
      </c>
      <c r="H763" s="167">
        <v>781.04</v>
      </c>
      <c r="I763" s="168"/>
      <c r="L763" s="163"/>
      <c r="M763" s="169"/>
      <c r="T763" s="170"/>
      <c r="AT763" s="165" t="s">
        <v>173</v>
      </c>
      <c r="AU763" s="165" t="s">
        <v>85</v>
      </c>
      <c r="AV763" s="12" t="s">
        <v>85</v>
      </c>
      <c r="AW763" s="12" t="s">
        <v>29</v>
      </c>
      <c r="AX763" s="12" t="s">
        <v>76</v>
      </c>
      <c r="AY763" s="165" t="s">
        <v>167</v>
      </c>
    </row>
    <row r="764" spans="2:65" s="12" customFormat="1" x14ac:dyDescent="0.2">
      <c r="B764" s="163"/>
      <c r="D764" s="164" t="s">
        <v>173</v>
      </c>
      <c r="E764" s="165" t="s">
        <v>1</v>
      </c>
      <c r="F764" s="166" t="s">
        <v>883</v>
      </c>
      <c r="H764" s="167">
        <v>216.08</v>
      </c>
      <c r="I764" s="168"/>
      <c r="L764" s="163"/>
      <c r="M764" s="169"/>
      <c r="T764" s="170"/>
      <c r="AT764" s="165" t="s">
        <v>173</v>
      </c>
      <c r="AU764" s="165" t="s">
        <v>85</v>
      </c>
      <c r="AV764" s="12" t="s">
        <v>85</v>
      </c>
      <c r="AW764" s="12" t="s">
        <v>29</v>
      </c>
      <c r="AX764" s="12" t="s">
        <v>76</v>
      </c>
      <c r="AY764" s="165" t="s">
        <v>167</v>
      </c>
    </row>
    <row r="765" spans="2:65" s="12" customFormat="1" x14ac:dyDescent="0.2">
      <c r="B765" s="163"/>
      <c r="D765" s="164" t="s">
        <v>173</v>
      </c>
      <c r="E765" s="165" t="s">
        <v>1</v>
      </c>
      <c r="F765" s="166" t="s">
        <v>884</v>
      </c>
      <c r="H765" s="167">
        <v>166.29</v>
      </c>
      <c r="I765" s="168"/>
      <c r="L765" s="163"/>
      <c r="M765" s="169"/>
      <c r="T765" s="170"/>
      <c r="AT765" s="165" t="s">
        <v>173</v>
      </c>
      <c r="AU765" s="165" t="s">
        <v>85</v>
      </c>
      <c r="AV765" s="12" t="s">
        <v>85</v>
      </c>
      <c r="AW765" s="12" t="s">
        <v>29</v>
      </c>
      <c r="AX765" s="12" t="s">
        <v>76</v>
      </c>
      <c r="AY765" s="165" t="s">
        <v>167</v>
      </c>
    </row>
    <row r="766" spans="2:65" s="12" customFormat="1" x14ac:dyDescent="0.2">
      <c r="B766" s="163"/>
      <c r="D766" s="164" t="s">
        <v>173</v>
      </c>
      <c r="E766" s="165" t="s">
        <v>1</v>
      </c>
      <c r="F766" s="166" t="s">
        <v>877</v>
      </c>
      <c r="H766" s="167">
        <v>44.69</v>
      </c>
      <c r="I766" s="168"/>
      <c r="L766" s="163"/>
      <c r="M766" s="169"/>
      <c r="T766" s="170"/>
      <c r="AT766" s="165" t="s">
        <v>173</v>
      </c>
      <c r="AU766" s="165" t="s">
        <v>85</v>
      </c>
      <c r="AV766" s="12" t="s">
        <v>85</v>
      </c>
      <c r="AW766" s="12" t="s">
        <v>29</v>
      </c>
      <c r="AX766" s="12" t="s">
        <v>76</v>
      </c>
      <c r="AY766" s="165" t="s">
        <v>167</v>
      </c>
    </row>
    <row r="767" spans="2:65" s="15" customFormat="1" x14ac:dyDescent="0.2">
      <c r="B767" s="184"/>
      <c r="D767" s="164" t="s">
        <v>173</v>
      </c>
      <c r="E767" s="185" t="s">
        <v>1</v>
      </c>
      <c r="F767" s="186" t="s">
        <v>245</v>
      </c>
      <c r="H767" s="187">
        <v>1208.1000000000001</v>
      </c>
      <c r="I767" s="188"/>
      <c r="L767" s="184"/>
      <c r="M767" s="189"/>
      <c r="T767" s="190"/>
      <c r="AT767" s="185" t="s">
        <v>173</v>
      </c>
      <c r="AU767" s="185" t="s">
        <v>85</v>
      </c>
      <c r="AV767" s="15" t="s">
        <v>88</v>
      </c>
      <c r="AW767" s="15" t="s">
        <v>29</v>
      </c>
      <c r="AX767" s="15" t="s">
        <v>76</v>
      </c>
      <c r="AY767" s="185" t="s">
        <v>167</v>
      </c>
    </row>
    <row r="768" spans="2:65" s="12" customFormat="1" ht="22.5" x14ac:dyDescent="0.2">
      <c r="B768" s="163"/>
      <c r="D768" s="164" t="s">
        <v>173</v>
      </c>
      <c r="E768" s="165" t="s">
        <v>1</v>
      </c>
      <c r="F768" s="166" t="s">
        <v>885</v>
      </c>
      <c r="H768" s="167">
        <v>-135.548</v>
      </c>
      <c r="I768" s="168"/>
      <c r="L768" s="163"/>
      <c r="M768" s="169"/>
      <c r="T768" s="170"/>
      <c r="AT768" s="165" t="s">
        <v>173</v>
      </c>
      <c r="AU768" s="165" t="s">
        <v>85</v>
      </c>
      <c r="AV768" s="12" t="s">
        <v>85</v>
      </c>
      <c r="AW768" s="12" t="s">
        <v>29</v>
      </c>
      <c r="AX768" s="12" t="s">
        <v>76</v>
      </c>
      <c r="AY768" s="165" t="s">
        <v>167</v>
      </c>
    </row>
    <row r="769" spans="2:65" s="12" customFormat="1" x14ac:dyDescent="0.2">
      <c r="B769" s="163"/>
      <c r="D769" s="164" t="s">
        <v>173</v>
      </c>
      <c r="E769" s="165" t="s">
        <v>1</v>
      </c>
      <c r="F769" s="166" t="s">
        <v>803</v>
      </c>
      <c r="H769" s="167">
        <v>-190.86</v>
      </c>
      <c r="I769" s="168"/>
      <c r="L769" s="163"/>
      <c r="M769" s="169"/>
      <c r="T769" s="170"/>
      <c r="AT769" s="165" t="s">
        <v>173</v>
      </c>
      <c r="AU769" s="165" t="s">
        <v>85</v>
      </c>
      <c r="AV769" s="12" t="s">
        <v>85</v>
      </c>
      <c r="AW769" s="12" t="s">
        <v>29</v>
      </c>
      <c r="AX769" s="12" t="s">
        <v>76</v>
      </c>
      <c r="AY769" s="165" t="s">
        <v>167</v>
      </c>
    </row>
    <row r="770" spans="2:65" s="12" customFormat="1" x14ac:dyDescent="0.2">
      <c r="B770" s="163"/>
      <c r="D770" s="164" t="s">
        <v>173</v>
      </c>
      <c r="E770" s="165" t="s">
        <v>1</v>
      </c>
      <c r="F770" s="166" t="s">
        <v>886</v>
      </c>
      <c r="H770" s="167">
        <v>-14.65</v>
      </c>
      <c r="I770" s="168"/>
      <c r="L770" s="163"/>
      <c r="M770" s="169"/>
      <c r="T770" s="170"/>
      <c r="AT770" s="165" t="s">
        <v>173</v>
      </c>
      <c r="AU770" s="165" t="s">
        <v>85</v>
      </c>
      <c r="AV770" s="12" t="s">
        <v>85</v>
      </c>
      <c r="AW770" s="12" t="s">
        <v>29</v>
      </c>
      <c r="AX770" s="12" t="s">
        <v>76</v>
      </c>
      <c r="AY770" s="165" t="s">
        <v>167</v>
      </c>
    </row>
    <row r="771" spans="2:65" s="15" customFormat="1" x14ac:dyDescent="0.2">
      <c r="B771" s="184"/>
      <c r="D771" s="164" t="s">
        <v>173</v>
      </c>
      <c r="E771" s="185" t="s">
        <v>1</v>
      </c>
      <c r="F771" s="186" t="s">
        <v>805</v>
      </c>
      <c r="H771" s="187">
        <v>-341.05799999999999</v>
      </c>
      <c r="I771" s="188"/>
      <c r="L771" s="184"/>
      <c r="M771" s="189"/>
      <c r="T771" s="190"/>
      <c r="AT771" s="185" t="s">
        <v>173</v>
      </c>
      <c r="AU771" s="185" t="s">
        <v>85</v>
      </c>
      <c r="AV771" s="15" t="s">
        <v>88</v>
      </c>
      <c r="AW771" s="15" t="s">
        <v>29</v>
      </c>
      <c r="AX771" s="15" t="s">
        <v>76</v>
      </c>
      <c r="AY771" s="185" t="s">
        <v>167</v>
      </c>
    </row>
    <row r="772" spans="2:65" s="13" customFormat="1" x14ac:dyDescent="0.2">
      <c r="B772" s="171"/>
      <c r="D772" s="164" t="s">
        <v>173</v>
      </c>
      <c r="E772" s="172" t="s">
        <v>1</v>
      </c>
      <c r="F772" s="173" t="s">
        <v>177</v>
      </c>
      <c r="H772" s="174">
        <v>867.04200000000014</v>
      </c>
      <c r="I772" s="175"/>
      <c r="L772" s="171"/>
      <c r="M772" s="176"/>
      <c r="T772" s="177"/>
      <c r="AT772" s="172" t="s">
        <v>173</v>
      </c>
      <c r="AU772" s="172" t="s">
        <v>85</v>
      </c>
      <c r="AV772" s="13" t="s">
        <v>91</v>
      </c>
      <c r="AW772" s="13" t="s">
        <v>29</v>
      </c>
      <c r="AX772" s="13" t="s">
        <v>81</v>
      </c>
      <c r="AY772" s="172" t="s">
        <v>167</v>
      </c>
    </row>
    <row r="773" spans="2:65" s="1" customFormat="1" ht="21.75" customHeight="1" x14ac:dyDescent="0.2">
      <c r="B773" s="149"/>
      <c r="C773" s="150" t="s">
        <v>482</v>
      </c>
      <c r="D773" s="150" t="s">
        <v>169</v>
      </c>
      <c r="E773" s="151" t="s">
        <v>887</v>
      </c>
      <c r="F773" s="152" t="s">
        <v>888</v>
      </c>
      <c r="G773" s="153" t="s">
        <v>201</v>
      </c>
      <c r="H773" s="154">
        <v>544.98500000000001</v>
      </c>
      <c r="I773" s="155"/>
      <c r="J773" s="154">
        <f>ROUND(I773*H773,3)</f>
        <v>0</v>
      </c>
      <c r="K773" s="156"/>
      <c r="L773" s="33"/>
      <c r="M773" s="157" t="s">
        <v>1</v>
      </c>
      <c r="N773" s="158" t="s">
        <v>42</v>
      </c>
      <c r="P773" s="159">
        <f>O773*H773</f>
        <v>0</v>
      </c>
      <c r="Q773" s="159">
        <v>0</v>
      </c>
      <c r="R773" s="159">
        <f>Q773*H773</f>
        <v>0</v>
      </c>
      <c r="S773" s="159">
        <v>0</v>
      </c>
      <c r="T773" s="160">
        <f>S773*H773</f>
        <v>0</v>
      </c>
      <c r="AR773" s="161" t="s">
        <v>91</v>
      </c>
      <c r="AT773" s="161" t="s">
        <v>169</v>
      </c>
      <c r="AU773" s="161" t="s">
        <v>85</v>
      </c>
      <c r="AY773" s="17" t="s">
        <v>167</v>
      </c>
      <c r="BE773" s="96">
        <f>IF(N773="základná",J773,0)</f>
        <v>0</v>
      </c>
      <c r="BF773" s="96">
        <f>IF(N773="znížená",J773,0)</f>
        <v>0</v>
      </c>
      <c r="BG773" s="96">
        <f>IF(N773="zákl. prenesená",J773,0)</f>
        <v>0</v>
      </c>
      <c r="BH773" s="96">
        <f>IF(N773="zníž. prenesená",J773,0)</f>
        <v>0</v>
      </c>
      <c r="BI773" s="96">
        <f>IF(N773="nulová",J773,0)</f>
        <v>0</v>
      </c>
      <c r="BJ773" s="17" t="s">
        <v>85</v>
      </c>
      <c r="BK773" s="162">
        <f>ROUND(I773*H773,3)</f>
        <v>0</v>
      </c>
      <c r="BL773" s="17" t="s">
        <v>91</v>
      </c>
      <c r="BM773" s="161" t="s">
        <v>889</v>
      </c>
    </row>
    <row r="774" spans="2:65" s="1" customFormat="1" ht="24.2" customHeight="1" x14ac:dyDescent="0.2">
      <c r="B774" s="149"/>
      <c r="C774" s="150" t="s">
        <v>890</v>
      </c>
      <c r="D774" s="150" t="s">
        <v>169</v>
      </c>
      <c r="E774" s="151" t="s">
        <v>891</v>
      </c>
      <c r="F774" s="152" t="s">
        <v>892</v>
      </c>
      <c r="G774" s="153" t="s">
        <v>201</v>
      </c>
      <c r="H774" s="154">
        <v>15804.565000000001</v>
      </c>
      <c r="I774" s="155"/>
      <c r="J774" s="154">
        <f>ROUND(I774*H774,3)</f>
        <v>0</v>
      </c>
      <c r="K774" s="156"/>
      <c r="L774" s="33"/>
      <c r="M774" s="157" t="s">
        <v>1</v>
      </c>
      <c r="N774" s="158" t="s">
        <v>42</v>
      </c>
      <c r="P774" s="159">
        <f>O774*H774</f>
        <v>0</v>
      </c>
      <c r="Q774" s="159">
        <v>0</v>
      </c>
      <c r="R774" s="159">
        <f>Q774*H774</f>
        <v>0</v>
      </c>
      <c r="S774" s="159">
        <v>0</v>
      </c>
      <c r="T774" s="160">
        <f>S774*H774</f>
        <v>0</v>
      </c>
      <c r="AR774" s="161" t="s">
        <v>91</v>
      </c>
      <c r="AT774" s="161" t="s">
        <v>169</v>
      </c>
      <c r="AU774" s="161" t="s">
        <v>85</v>
      </c>
      <c r="AY774" s="17" t="s">
        <v>167</v>
      </c>
      <c r="BE774" s="96">
        <f>IF(N774="základná",J774,0)</f>
        <v>0</v>
      </c>
      <c r="BF774" s="96">
        <f>IF(N774="znížená",J774,0)</f>
        <v>0</v>
      </c>
      <c r="BG774" s="96">
        <f>IF(N774="zákl. prenesená",J774,0)</f>
        <v>0</v>
      </c>
      <c r="BH774" s="96">
        <f>IF(N774="zníž. prenesená",J774,0)</f>
        <v>0</v>
      </c>
      <c r="BI774" s="96">
        <f>IF(N774="nulová",J774,0)</f>
        <v>0</v>
      </c>
      <c r="BJ774" s="17" t="s">
        <v>85</v>
      </c>
      <c r="BK774" s="162">
        <f>ROUND(I774*H774,3)</f>
        <v>0</v>
      </c>
      <c r="BL774" s="17" t="s">
        <v>91</v>
      </c>
      <c r="BM774" s="161" t="s">
        <v>893</v>
      </c>
    </row>
    <row r="775" spans="2:65" s="1" customFormat="1" ht="24.2" customHeight="1" x14ac:dyDescent="0.2">
      <c r="B775" s="149"/>
      <c r="C775" s="150" t="s">
        <v>488</v>
      </c>
      <c r="D775" s="150" t="s">
        <v>169</v>
      </c>
      <c r="E775" s="151" t="s">
        <v>894</v>
      </c>
      <c r="F775" s="152" t="s">
        <v>895</v>
      </c>
      <c r="G775" s="153" t="s">
        <v>201</v>
      </c>
      <c r="H775" s="154">
        <v>544.98500000000001</v>
      </c>
      <c r="I775" s="155"/>
      <c r="J775" s="154">
        <f>ROUND(I775*H775,3)</f>
        <v>0</v>
      </c>
      <c r="K775" s="156"/>
      <c r="L775" s="33"/>
      <c r="M775" s="157" t="s">
        <v>1</v>
      </c>
      <c r="N775" s="158" t="s">
        <v>42</v>
      </c>
      <c r="P775" s="159">
        <f>O775*H775</f>
        <v>0</v>
      </c>
      <c r="Q775" s="159">
        <v>0</v>
      </c>
      <c r="R775" s="159">
        <f>Q775*H775</f>
        <v>0</v>
      </c>
      <c r="S775" s="159">
        <v>0</v>
      </c>
      <c r="T775" s="160">
        <f>S775*H775</f>
        <v>0</v>
      </c>
      <c r="AR775" s="161" t="s">
        <v>91</v>
      </c>
      <c r="AT775" s="161" t="s">
        <v>169</v>
      </c>
      <c r="AU775" s="161" t="s">
        <v>85</v>
      </c>
      <c r="AY775" s="17" t="s">
        <v>167</v>
      </c>
      <c r="BE775" s="96">
        <f>IF(N775="základná",J775,0)</f>
        <v>0</v>
      </c>
      <c r="BF775" s="96">
        <f>IF(N775="znížená",J775,0)</f>
        <v>0</v>
      </c>
      <c r="BG775" s="96">
        <f>IF(N775="zákl. prenesená",J775,0)</f>
        <v>0</v>
      </c>
      <c r="BH775" s="96">
        <f>IF(N775="zníž. prenesená",J775,0)</f>
        <v>0</v>
      </c>
      <c r="BI775" s="96">
        <f>IF(N775="nulová",J775,0)</f>
        <v>0</v>
      </c>
      <c r="BJ775" s="17" t="s">
        <v>85</v>
      </c>
      <c r="BK775" s="162">
        <f>ROUND(I775*H775,3)</f>
        <v>0</v>
      </c>
      <c r="BL775" s="17" t="s">
        <v>91</v>
      </c>
      <c r="BM775" s="161" t="s">
        <v>896</v>
      </c>
    </row>
    <row r="776" spans="2:65" s="1" customFormat="1" ht="24.2" customHeight="1" x14ac:dyDescent="0.2">
      <c r="B776" s="149"/>
      <c r="C776" s="150" t="s">
        <v>897</v>
      </c>
      <c r="D776" s="150" t="s">
        <v>169</v>
      </c>
      <c r="E776" s="151" t="s">
        <v>898</v>
      </c>
      <c r="F776" s="152" t="s">
        <v>899</v>
      </c>
      <c r="G776" s="153" t="s">
        <v>201</v>
      </c>
      <c r="H776" s="154">
        <v>2179.94</v>
      </c>
      <c r="I776" s="155"/>
      <c r="J776" s="154">
        <f>ROUND(I776*H776,3)</f>
        <v>0</v>
      </c>
      <c r="K776" s="156"/>
      <c r="L776" s="33"/>
      <c r="M776" s="157" t="s">
        <v>1</v>
      </c>
      <c r="N776" s="158" t="s">
        <v>42</v>
      </c>
      <c r="P776" s="159">
        <f>O776*H776</f>
        <v>0</v>
      </c>
      <c r="Q776" s="159">
        <v>0</v>
      </c>
      <c r="R776" s="159">
        <f>Q776*H776</f>
        <v>0</v>
      </c>
      <c r="S776" s="159">
        <v>0</v>
      </c>
      <c r="T776" s="160">
        <f>S776*H776</f>
        <v>0</v>
      </c>
      <c r="AR776" s="161" t="s">
        <v>91</v>
      </c>
      <c r="AT776" s="161" t="s">
        <v>169</v>
      </c>
      <c r="AU776" s="161" t="s">
        <v>85</v>
      </c>
      <c r="AY776" s="17" t="s">
        <v>167</v>
      </c>
      <c r="BE776" s="96">
        <f>IF(N776="základná",J776,0)</f>
        <v>0</v>
      </c>
      <c r="BF776" s="96">
        <f>IF(N776="znížená",J776,0)</f>
        <v>0</v>
      </c>
      <c r="BG776" s="96">
        <f>IF(N776="zákl. prenesená",J776,0)</f>
        <v>0</v>
      </c>
      <c r="BH776" s="96">
        <f>IF(N776="zníž. prenesená",J776,0)</f>
        <v>0</v>
      </c>
      <c r="BI776" s="96">
        <f>IF(N776="nulová",J776,0)</f>
        <v>0</v>
      </c>
      <c r="BJ776" s="17" t="s">
        <v>85</v>
      </c>
      <c r="BK776" s="162">
        <f>ROUND(I776*H776,3)</f>
        <v>0</v>
      </c>
      <c r="BL776" s="17" t="s">
        <v>91</v>
      </c>
      <c r="BM776" s="161" t="s">
        <v>900</v>
      </c>
    </row>
    <row r="777" spans="2:65" s="1" customFormat="1" ht="24.2" customHeight="1" x14ac:dyDescent="0.2">
      <c r="B777" s="149"/>
      <c r="C777" s="150" t="s">
        <v>492</v>
      </c>
      <c r="D777" s="150" t="s">
        <v>169</v>
      </c>
      <c r="E777" s="151" t="s">
        <v>901</v>
      </c>
      <c r="F777" s="152" t="s">
        <v>902</v>
      </c>
      <c r="G777" s="153" t="s">
        <v>201</v>
      </c>
      <c r="H777" s="154">
        <v>544.98500000000001</v>
      </c>
      <c r="I777" s="155"/>
      <c r="J777" s="154">
        <f>ROUND(I777*H777,3)</f>
        <v>0</v>
      </c>
      <c r="K777" s="156"/>
      <c r="L777" s="33"/>
      <c r="M777" s="157" t="s">
        <v>1</v>
      </c>
      <c r="N777" s="158" t="s">
        <v>42</v>
      </c>
      <c r="P777" s="159">
        <f>O777*H777</f>
        <v>0</v>
      </c>
      <c r="Q777" s="159">
        <v>0</v>
      </c>
      <c r="R777" s="159">
        <f>Q777*H777</f>
        <v>0</v>
      </c>
      <c r="S777" s="159">
        <v>0</v>
      </c>
      <c r="T777" s="160">
        <f>S777*H777</f>
        <v>0</v>
      </c>
      <c r="AR777" s="161" t="s">
        <v>91</v>
      </c>
      <c r="AT777" s="161" t="s">
        <v>169</v>
      </c>
      <c r="AU777" s="161" t="s">
        <v>85</v>
      </c>
      <c r="AY777" s="17" t="s">
        <v>167</v>
      </c>
      <c r="BE777" s="96">
        <f>IF(N777="základná",J777,0)</f>
        <v>0</v>
      </c>
      <c r="BF777" s="96">
        <f>IF(N777="znížená",J777,0)</f>
        <v>0</v>
      </c>
      <c r="BG777" s="96">
        <f>IF(N777="zákl. prenesená",J777,0)</f>
        <v>0</v>
      </c>
      <c r="BH777" s="96">
        <f>IF(N777="zníž. prenesená",J777,0)</f>
        <v>0</v>
      </c>
      <c r="BI777" s="96">
        <f>IF(N777="nulová",J777,0)</f>
        <v>0</v>
      </c>
      <c r="BJ777" s="17" t="s">
        <v>85</v>
      </c>
      <c r="BK777" s="162">
        <f>ROUND(I777*H777,3)</f>
        <v>0</v>
      </c>
      <c r="BL777" s="17" t="s">
        <v>91</v>
      </c>
      <c r="BM777" s="161" t="s">
        <v>903</v>
      </c>
    </row>
    <row r="778" spans="2:65" s="11" customFormat="1" ht="22.9" customHeight="1" x14ac:dyDescent="0.2">
      <c r="B778" s="137"/>
      <c r="D778" s="138" t="s">
        <v>75</v>
      </c>
      <c r="E778" s="147" t="s">
        <v>715</v>
      </c>
      <c r="F778" s="147" t="s">
        <v>904</v>
      </c>
      <c r="I778" s="140"/>
      <c r="J778" s="148">
        <f>BK778</f>
        <v>0</v>
      </c>
      <c r="L778" s="137"/>
      <c r="M778" s="142"/>
      <c r="P778" s="143">
        <f>P779</f>
        <v>0</v>
      </c>
      <c r="R778" s="143">
        <f>R779</f>
        <v>0</v>
      </c>
      <c r="T778" s="144">
        <f>T779</f>
        <v>0</v>
      </c>
      <c r="AR778" s="138" t="s">
        <v>81</v>
      </c>
      <c r="AT778" s="145" t="s">
        <v>75</v>
      </c>
      <c r="AU778" s="145" t="s">
        <v>81</v>
      </c>
      <c r="AY778" s="138" t="s">
        <v>167</v>
      </c>
      <c r="BK778" s="146">
        <f>BK779</f>
        <v>0</v>
      </c>
    </row>
    <row r="779" spans="2:65" s="1" customFormat="1" ht="24.2" customHeight="1" x14ac:dyDescent="0.2">
      <c r="B779" s="149"/>
      <c r="C779" s="150" t="s">
        <v>905</v>
      </c>
      <c r="D779" s="150" t="s">
        <v>169</v>
      </c>
      <c r="E779" s="151" t="s">
        <v>906</v>
      </c>
      <c r="F779" s="152" t="s">
        <v>907</v>
      </c>
      <c r="G779" s="153" t="s">
        <v>201</v>
      </c>
      <c r="H779" s="154">
        <v>432.089</v>
      </c>
      <c r="I779" s="155"/>
      <c r="J779" s="154">
        <f>ROUND(I779*H779,3)</f>
        <v>0</v>
      </c>
      <c r="K779" s="156"/>
      <c r="L779" s="33"/>
      <c r="M779" s="157" t="s">
        <v>1</v>
      </c>
      <c r="N779" s="158" t="s">
        <v>42</v>
      </c>
      <c r="P779" s="159">
        <f>O779*H779</f>
        <v>0</v>
      </c>
      <c r="Q779" s="159">
        <v>0</v>
      </c>
      <c r="R779" s="159">
        <f>Q779*H779</f>
        <v>0</v>
      </c>
      <c r="S779" s="159">
        <v>0</v>
      </c>
      <c r="T779" s="160">
        <f>S779*H779</f>
        <v>0</v>
      </c>
      <c r="AR779" s="161" t="s">
        <v>91</v>
      </c>
      <c r="AT779" s="161" t="s">
        <v>169</v>
      </c>
      <c r="AU779" s="161" t="s">
        <v>85</v>
      </c>
      <c r="AY779" s="17" t="s">
        <v>167</v>
      </c>
      <c r="BE779" s="96">
        <f>IF(N779="základná",J779,0)</f>
        <v>0</v>
      </c>
      <c r="BF779" s="96">
        <f>IF(N779="znížená",J779,0)</f>
        <v>0</v>
      </c>
      <c r="BG779" s="96">
        <f>IF(N779="zákl. prenesená",J779,0)</f>
        <v>0</v>
      </c>
      <c r="BH779" s="96">
        <f>IF(N779="zníž. prenesená",J779,0)</f>
        <v>0</v>
      </c>
      <c r="BI779" s="96">
        <f>IF(N779="nulová",J779,0)</f>
        <v>0</v>
      </c>
      <c r="BJ779" s="17" t="s">
        <v>85</v>
      </c>
      <c r="BK779" s="162">
        <f>ROUND(I779*H779,3)</f>
        <v>0</v>
      </c>
      <c r="BL779" s="17" t="s">
        <v>91</v>
      </c>
      <c r="BM779" s="161" t="s">
        <v>908</v>
      </c>
    </row>
    <row r="780" spans="2:65" s="11" customFormat="1" ht="25.9" customHeight="1" x14ac:dyDescent="0.2">
      <c r="B780" s="137"/>
      <c r="D780" s="138" t="s">
        <v>75</v>
      </c>
      <c r="E780" s="139" t="s">
        <v>909</v>
      </c>
      <c r="F780" s="139" t="s">
        <v>910</v>
      </c>
      <c r="I780" s="140"/>
      <c r="J780" s="141">
        <f>BK780</f>
        <v>0</v>
      </c>
      <c r="L780" s="137"/>
      <c r="M780" s="142"/>
      <c r="P780" s="143">
        <f>P781+P816+P904+P1024+P1032+P1049+P1055+P1083+P1115+P1338+P1366+P1396+P1424+P1450</f>
        <v>0</v>
      </c>
      <c r="R780" s="143">
        <f>R781+R816+R904+R1024+R1032+R1049+R1055+R1083+R1115+R1338+R1366+R1396+R1424+R1450</f>
        <v>0</v>
      </c>
      <c r="T780" s="144">
        <f>T781+T816+T904+T1024+T1032+T1049+T1055+T1083+T1115+T1338+T1366+T1396+T1424+T1450</f>
        <v>0</v>
      </c>
      <c r="AR780" s="138" t="s">
        <v>85</v>
      </c>
      <c r="AT780" s="145" t="s">
        <v>75</v>
      </c>
      <c r="AU780" s="145" t="s">
        <v>76</v>
      </c>
      <c r="AY780" s="138" t="s">
        <v>167</v>
      </c>
      <c r="BK780" s="146">
        <f>BK781+BK816+BK904+BK1024+BK1032+BK1049+BK1055+BK1083+BK1115+BK1338+BK1366+BK1396+BK1424+BK1450</f>
        <v>0</v>
      </c>
    </row>
    <row r="781" spans="2:65" s="11" customFormat="1" ht="22.9" customHeight="1" x14ac:dyDescent="0.2">
      <c r="B781" s="137"/>
      <c r="D781" s="138" t="s">
        <v>75</v>
      </c>
      <c r="E781" s="147" t="s">
        <v>911</v>
      </c>
      <c r="F781" s="147" t="s">
        <v>912</v>
      </c>
      <c r="I781" s="140"/>
      <c r="J781" s="148">
        <f>BK781</f>
        <v>0</v>
      </c>
      <c r="L781" s="137"/>
      <c r="M781" s="142"/>
      <c r="P781" s="143">
        <f>SUM(P782:P815)</f>
        <v>0</v>
      </c>
      <c r="R781" s="143">
        <f>SUM(R782:R815)</f>
        <v>0</v>
      </c>
      <c r="T781" s="144">
        <f>SUM(T782:T815)</f>
        <v>0</v>
      </c>
      <c r="AR781" s="138" t="s">
        <v>85</v>
      </c>
      <c r="AT781" s="145" t="s">
        <v>75</v>
      </c>
      <c r="AU781" s="145" t="s">
        <v>81</v>
      </c>
      <c r="AY781" s="138" t="s">
        <v>167</v>
      </c>
      <c r="BK781" s="146">
        <f>SUM(BK782:BK815)</f>
        <v>0</v>
      </c>
    </row>
    <row r="782" spans="2:65" s="1" customFormat="1" ht="24.2" customHeight="1" x14ac:dyDescent="0.2">
      <c r="B782" s="149"/>
      <c r="C782" s="150" t="s">
        <v>499</v>
      </c>
      <c r="D782" s="150" t="s">
        <v>169</v>
      </c>
      <c r="E782" s="151" t="s">
        <v>913</v>
      </c>
      <c r="F782" s="152" t="s">
        <v>914</v>
      </c>
      <c r="G782" s="153" t="s">
        <v>299</v>
      </c>
      <c r="H782" s="154">
        <v>309.25</v>
      </c>
      <c r="I782" s="155"/>
      <c r="J782" s="154">
        <f>ROUND(I782*H782,3)</f>
        <v>0</v>
      </c>
      <c r="K782" s="156"/>
      <c r="L782" s="33"/>
      <c r="M782" s="157" t="s">
        <v>1</v>
      </c>
      <c r="N782" s="158" t="s">
        <v>42</v>
      </c>
      <c r="P782" s="159">
        <f>O782*H782</f>
        <v>0</v>
      </c>
      <c r="Q782" s="159">
        <v>0</v>
      </c>
      <c r="R782" s="159">
        <f>Q782*H782</f>
        <v>0</v>
      </c>
      <c r="S782" s="159">
        <v>0</v>
      </c>
      <c r="T782" s="160">
        <f>S782*H782</f>
        <v>0</v>
      </c>
      <c r="AR782" s="161" t="s">
        <v>202</v>
      </c>
      <c r="AT782" s="161" t="s">
        <v>169</v>
      </c>
      <c r="AU782" s="161" t="s">
        <v>85</v>
      </c>
      <c r="AY782" s="17" t="s">
        <v>167</v>
      </c>
      <c r="BE782" s="96">
        <f>IF(N782="základná",J782,0)</f>
        <v>0</v>
      </c>
      <c r="BF782" s="96">
        <f>IF(N782="znížená",J782,0)</f>
        <v>0</v>
      </c>
      <c r="BG782" s="96">
        <f>IF(N782="zákl. prenesená",J782,0)</f>
        <v>0</v>
      </c>
      <c r="BH782" s="96">
        <f>IF(N782="zníž. prenesená",J782,0)</f>
        <v>0</v>
      </c>
      <c r="BI782" s="96">
        <f>IF(N782="nulová",J782,0)</f>
        <v>0</v>
      </c>
      <c r="BJ782" s="17" t="s">
        <v>85</v>
      </c>
      <c r="BK782" s="162">
        <f>ROUND(I782*H782,3)</f>
        <v>0</v>
      </c>
      <c r="BL782" s="17" t="s">
        <v>202</v>
      </c>
      <c r="BM782" s="161" t="s">
        <v>915</v>
      </c>
    </row>
    <row r="783" spans="2:65" s="12" customFormat="1" x14ac:dyDescent="0.2">
      <c r="B783" s="163"/>
      <c r="D783" s="164" t="s">
        <v>173</v>
      </c>
      <c r="E783" s="165" t="s">
        <v>1</v>
      </c>
      <c r="F783" s="166" t="s">
        <v>916</v>
      </c>
      <c r="H783" s="167">
        <v>27.12</v>
      </c>
      <c r="I783" s="168"/>
      <c r="L783" s="163"/>
      <c r="M783" s="169"/>
      <c r="T783" s="170"/>
      <c r="AT783" s="165" t="s">
        <v>173</v>
      </c>
      <c r="AU783" s="165" t="s">
        <v>85</v>
      </c>
      <c r="AV783" s="12" t="s">
        <v>85</v>
      </c>
      <c r="AW783" s="12" t="s">
        <v>29</v>
      </c>
      <c r="AX783" s="12" t="s">
        <v>76</v>
      </c>
      <c r="AY783" s="165" t="s">
        <v>167</v>
      </c>
    </row>
    <row r="784" spans="2:65" s="12" customFormat="1" x14ac:dyDescent="0.2">
      <c r="B784" s="163"/>
      <c r="D784" s="164" t="s">
        <v>173</v>
      </c>
      <c r="E784" s="165" t="s">
        <v>1</v>
      </c>
      <c r="F784" s="166" t="s">
        <v>594</v>
      </c>
      <c r="H784" s="167">
        <v>3.54</v>
      </c>
      <c r="I784" s="168"/>
      <c r="L784" s="163"/>
      <c r="M784" s="169"/>
      <c r="T784" s="170"/>
      <c r="AT784" s="165" t="s">
        <v>173</v>
      </c>
      <c r="AU784" s="165" t="s">
        <v>85</v>
      </c>
      <c r="AV784" s="12" t="s">
        <v>85</v>
      </c>
      <c r="AW784" s="12" t="s">
        <v>29</v>
      </c>
      <c r="AX784" s="12" t="s">
        <v>76</v>
      </c>
      <c r="AY784" s="165" t="s">
        <v>167</v>
      </c>
    </row>
    <row r="785" spans="2:65" s="12" customFormat="1" x14ac:dyDescent="0.2">
      <c r="B785" s="163"/>
      <c r="D785" s="164" t="s">
        <v>173</v>
      </c>
      <c r="E785" s="165" t="s">
        <v>1</v>
      </c>
      <c r="F785" s="166" t="s">
        <v>917</v>
      </c>
      <c r="H785" s="167">
        <v>278.58999999999997</v>
      </c>
      <c r="I785" s="168"/>
      <c r="L785" s="163"/>
      <c r="M785" s="169"/>
      <c r="T785" s="170"/>
      <c r="AT785" s="165" t="s">
        <v>173</v>
      </c>
      <c r="AU785" s="165" t="s">
        <v>85</v>
      </c>
      <c r="AV785" s="12" t="s">
        <v>85</v>
      </c>
      <c r="AW785" s="12" t="s">
        <v>29</v>
      </c>
      <c r="AX785" s="12" t="s">
        <v>76</v>
      </c>
      <c r="AY785" s="165" t="s">
        <v>167</v>
      </c>
    </row>
    <row r="786" spans="2:65" s="13" customFormat="1" x14ac:dyDescent="0.2">
      <c r="B786" s="171"/>
      <c r="D786" s="164" t="s">
        <v>173</v>
      </c>
      <c r="E786" s="172" t="s">
        <v>1</v>
      </c>
      <c r="F786" s="173" t="s">
        <v>177</v>
      </c>
      <c r="H786" s="174">
        <v>309.25</v>
      </c>
      <c r="I786" s="175"/>
      <c r="L786" s="171"/>
      <c r="M786" s="176"/>
      <c r="T786" s="177"/>
      <c r="AT786" s="172" t="s">
        <v>173</v>
      </c>
      <c r="AU786" s="172" t="s">
        <v>85</v>
      </c>
      <c r="AV786" s="13" t="s">
        <v>91</v>
      </c>
      <c r="AW786" s="13" t="s">
        <v>29</v>
      </c>
      <c r="AX786" s="13" t="s">
        <v>81</v>
      </c>
      <c r="AY786" s="172" t="s">
        <v>167</v>
      </c>
    </row>
    <row r="787" spans="2:65" s="1" customFormat="1" ht="24.2" customHeight="1" x14ac:dyDescent="0.2">
      <c r="B787" s="149"/>
      <c r="C787" s="150" t="s">
        <v>918</v>
      </c>
      <c r="D787" s="150" t="s">
        <v>169</v>
      </c>
      <c r="E787" s="151" t="s">
        <v>919</v>
      </c>
      <c r="F787" s="152" t="s">
        <v>920</v>
      </c>
      <c r="G787" s="153" t="s">
        <v>299</v>
      </c>
      <c r="H787" s="154">
        <v>102.54</v>
      </c>
      <c r="I787" s="155"/>
      <c r="J787" s="154">
        <f>ROUND(I787*H787,3)</f>
        <v>0</v>
      </c>
      <c r="K787" s="156"/>
      <c r="L787" s="33"/>
      <c r="M787" s="157" t="s">
        <v>1</v>
      </c>
      <c r="N787" s="158" t="s">
        <v>42</v>
      </c>
      <c r="P787" s="159">
        <f>O787*H787</f>
        <v>0</v>
      </c>
      <c r="Q787" s="159">
        <v>0</v>
      </c>
      <c r="R787" s="159">
        <f>Q787*H787</f>
        <v>0</v>
      </c>
      <c r="S787" s="159">
        <v>0</v>
      </c>
      <c r="T787" s="160">
        <f>S787*H787</f>
        <v>0</v>
      </c>
      <c r="AR787" s="161" t="s">
        <v>202</v>
      </c>
      <c r="AT787" s="161" t="s">
        <v>169</v>
      </c>
      <c r="AU787" s="161" t="s">
        <v>85</v>
      </c>
      <c r="AY787" s="17" t="s">
        <v>167</v>
      </c>
      <c r="BE787" s="96">
        <f>IF(N787="základná",J787,0)</f>
        <v>0</v>
      </c>
      <c r="BF787" s="96">
        <f>IF(N787="znížená",J787,0)</f>
        <v>0</v>
      </c>
      <c r="BG787" s="96">
        <f>IF(N787="zákl. prenesená",J787,0)</f>
        <v>0</v>
      </c>
      <c r="BH787" s="96">
        <f>IF(N787="zníž. prenesená",J787,0)</f>
        <v>0</v>
      </c>
      <c r="BI787" s="96">
        <f>IF(N787="nulová",J787,0)</f>
        <v>0</v>
      </c>
      <c r="BJ787" s="17" t="s">
        <v>85</v>
      </c>
      <c r="BK787" s="162">
        <f>ROUND(I787*H787,3)</f>
        <v>0</v>
      </c>
      <c r="BL787" s="17" t="s">
        <v>202</v>
      </c>
      <c r="BM787" s="161" t="s">
        <v>921</v>
      </c>
    </row>
    <row r="788" spans="2:65" s="12" customFormat="1" ht="22.5" x14ac:dyDescent="0.2">
      <c r="B788" s="163"/>
      <c r="D788" s="164" t="s">
        <v>173</v>
      </c>
      <c r="E788" s="165" t="s">
        <v>1</v>
      </c>
      <c r="F788" s="166" t="s">
        <v>922</v>
      </c>
      <c r="H788" s="167">
        <v>102.54</v>
      </c>
      <c r="I788" s="168"/>
      <c r="L788" s="163"/>
      <c r="M788" s="169"/>
      <c r="T788" s="170"/>
      <c r="AT788" s="165" t="s">
        <v>173</v>
      </c>
      <c r="AU788" s="165" t="s">
        <v>85</v>
      </c>
      <c r="AV788" s="12" t="s">
        <v>85</v>
      </c>
      <c r="AW788" s="12" t="s">
        <v>29</v>
      </c>
      <c r="AX788" s="12" t="s">
        <v>76</v>
      </c>
      <c r="AY788" s="165" t="s">
        <v>167</v>
      </c>
    </row>
    <row r="789" spans="2:65" s="13" customFormat="1" x14ac:dyDescent="0.2">
      <c r="B789" s="171"/>
      <c r="D789" s="164" t="s">
        <v>173</v>
      </c>
      <c r="E789" s="172" t="s">
        <v>1</v>
      </c>
      <c r="F789" s="173" t="s">
        <v>177</v>
      </c>
      <c r="H789" s="174">
        <v>102.54</v>
      </c>
      <c r="I789" s="175"/>
      <c r="L789" s="171"/>
      <c r="M789" s="176"/>
      <c r="T789" s="177"/>
      <c r="AT789" s="172" t="s">
        <v>173</v>
      </c>
      <c r="AU789" s="172" t="s">
        <v>85</v>
      </c>
      <c r="AV789" s="13" t="s">
        <v>91</v>
      </c>
      <c r="AW789" s="13" t="s">
        <v>29</v>
      </c>
      <c r="AX789" s="13" t="s">
        <v>81</v>
      </c>
      <c r="AY789" s="172" t="s">
        <v>167</v>
      </c>
    </row>
    <row r="790" spans="2:65" s="1" customFormat="1" ht="16.5" customHeight="1" x14ac:dyDescent="0.2">
      <c r="B790" s="149"/>
      <c r="C790" s="191" t="s">
        <v>503</v>
      </c>
      <c r="D790" s="191" t="s">
        <v>262</v>
      </c>
      <c r="E790" s="192" t="s">
        <v>923</v>
      </c>
      <c r="F790" s="193" t="s">
        <v>924</v>
      </c>
      <c r="G790" s="194" t="s">
        <v>201</v>
      </c>
      <c r="H790" s="195">
        <v>0.16500000000000001</v>
      </c>
      <c r="I790" s="196"/>
      <c r="J790" s="195">
        <f>ROUND(I790*H790,3)</f>
        <v>0</v>
      </c>
      <c r="K790" s="197"/>
      <c r="L790" s="198"/>
      <c r="M790" s="199" t="s">
        <v>1</v>
      </c>
      <c r="N790" s="200" t="s">
        <v>42</v>
      </c>
      <c r="P790" s="159">
        <f>O790*H790</f>
        <v>0</v>
      </c>
      <c r="Q790" s="159">
        <v>0</v>
      </c>
      <c r="R790" s="159">
        <f>Q790*H790</f>
        <v>0</v>
      </c>
      <c r="S790" s="159">
        <v>0</v>
      </c>
      <c r="T790" s="160">
        <f>S790*H790</f>
        <v>0</v>
      </c>
      <c r="AR790" s="161" t="s">
        <v>249</v>
      </c>
      <c r="AT790" s="161" t="s">
        <v>262</v>
      </c>
      <c r="AU790" s="161" t="s">
        <v>85</v>
      </c>
      <c r="AY790" s="17" t="s">
        <v>167</v>
      </c>
      <c r="BE790" s="96">
        <f>IF(N790="základná",J790,0)</f>
        <v>0</v>
      </c>
      <c r="BF790" s="96">
        <f>IF(N790="znížená",J790,0)</f>
        <v>0</v>
      </c>
      <c r="BG790" s="96">
        <f>IF(N790="zákl. prenesená",J790,0)</f>
        <v>0</v>
      </c>
      <c r="BH790" s="96">
        <f>IF(N790="zníž. prenesená",J790,0)</f>
        <v>0</v>
      </c>
      <c r="BI790" s="96">
        <f>IF(N790="nulová",J790,0)</f>
        <v>0</v>
      </c>
      <c r="BJ790" s="17" t="s">
        <v>85</v>
      </c>
      <c r="BK790" s="162">
        <f>ROUND(I790*H790,3)</f>
        <v>0</v>
      </c>
      <c r="BL790" s="17" t="s">
        <v>202</v>
      </c>
      <c r="BM790" s="161" t="s">
        <v>925</v>
      </c>
    </row>
    <row r="791" spans="2:65" s="12" customFormat="1" x14ac:dyDescent="0.2">
      <c r="B791" s="163"/>
      <c r="D791" s="164" t="s">
        <v>173</v>
      </c>
      <c r="E791" s="165" t="s">
        <v>1</v>
      </c>
      <c r="F791" s="166" t="s">
        <v>926</v>
      </c>
      <c r="H791" s="167">
        <v>0.124</v>
      </c>
      <c r="I791" s="168"/>
      <c r="L791" s="163"/>
      <c r="M791" s="169"/>
      <c r="T791" s="170"/>
      <c r="AT791" s="165" t="s">
        <v>173</v>
      </c>
      <c r="AU791" s="165" t="s">
        <v>85</v>
      </c>
      <c r="AV791" s="12" t="s">
        <v>85</v>
      </c>
      <c r="AW791" s="12" t="s">
        <v>29</v>
      </c>
      <c r="AX791" s="12" t="s">
        <v>76</v>
      </c>
      <c r="AY791" s="165" t="s">
        <v>167</v>
      </c>
    </row>
    <row r="792" spans="2:65" s="12" customFormat="1" x14ac:dyDescent="0.2">
      <c r="B792" s="163"/>
      <c r="D792" s="164" t="s">
        <v>173</v>
      </c>
      <c r="E792" s="165" t="s">
        <v>1</v>
      </c>
      <c r="F792" s="166" t="s">
        <v>927</v>
      </c>
      <c r="H792" s="167">
        <v>4.1000000000000002E-2</v>
      </c>
      <c r="I792" s="168"/>
      <c r="L792" s="163"/>
      <c r="M792" s="169"/>
      <c r="T792" s="170"/>
      <c r="AT792" s="165" t="s">
        <v>173</v>
      </c>
      <c r="AU792" s="165" t="s">
        <v>85</v>
      </c>
      <c r="AV792" s="12" t="s">
        <v>85</v>
      </c>
      <c r="AW792" s="12" t="s">
        <v>29</v>
      </c>
      <c r="AX792" s="12" t="s">
        <v>76</v>
      </c>
      <c r="AY792" s="165" t="s">
        <v>167</v>
      </c>
    </row>
    <row r="793" spans="2:65" s="13" customFormat="1" x14ac:dyDescent="0.2">
      <c r="B793" s="171"/>
      <c r="D793" s="164" t="s">
        <v>173</v>
      </c>
      <c r="E793" s="172" t="s">
        <v>1</v>
      </c>
      <c r="F793" s="173" t="s">
        <v>177</v>
      </c>
      <c r="H793" s="174">
        <v>0.16500000000000001</v>
      </c>
      <c r="I793" s="175"/>
      <c r="L793" s="171"/>
      <c r="M793" s="176"/>
      <c r="T793" s="177"/>
      <c r="AT793" s="172" t="s">
        <v>173</v>
      </c>
      <c r="AU793" s="172" t="s">
        <v>85</v>
      </c>
      <c r="AV793" s="13" t="s">
        <v>91</v>
      </c>
      <c r="AW793" s="13" t="s">
        <v>29</v>
      </c>
      <c r="AX793" s="13" t="s">
        <v>81</v>
      </c>
      <c r="AY793" s="172" t="s">
        <v>167</v>
      </c>
    </row>
    <row r="794" spans="2:65" s="1" customFormat="1" ht="24.2" customHeight="1" x14ac:dyDescent="0.2">
      <c r="B794" s="149"/>
      <c r="C794" s="150" t="s">
        <v>928</v>
      </c>
      <c r="D794" s="150" t="s">
        <v>169</v>
      </c>
      <c r="E794" s="151" t="s">
        <v>929</v>
      </c>
      <c r="F794" s="152" t="s">
        <v>930</v>
      </c>
      <c r="G794" s="153" t="s">
        <v>299</v>
      </c>
      <c r="H794" s="154">
        <v>356.90600000000001</v>
      </c>
      <c r="I794" s="155"/>
      <c r="J794" s="154">
        <f>ROUND(I794*H794,3)</f>
        <v>0</v>
      </c>
      <c r="K794" s="156"/>
      <c r="L794" s="33"/>
      <c r="M794" s="157" t="s">
        <v>1</v>
      </c>
      <c r="N794" s="158" t="s">
        <v>42</v>
      </c>
      <c r="P794" s="159">
        <f>O794*H794</f>
        <v>0</v>
      </c>
      <c r="Q794" s="159">
        <v>0</v>
      </c>
      <c r="R794" s="159">
        <f>Q794*H794</f>
        <v>0</v>
      </c>
      <c r="S794" s="159">
        <v>0</v>
      </c>
      <c r="T794" s="160">
        <f>S794*H794</f>
        <v>0</v>
      </c>
      <c r="AR794" s="161" t="s">
        <v>202</v>
      </c>
      <c r="AT794" s="161" t="s">
        <v>169</v>
      </c>
      <c r="AU794" s="161" t="s">
        <v>85</v>
      </c>
      <c r="AY794" s="17" t="s">
        <v>167</v>
      </c>
      <c r="BE794" s="96">
        <f>IF(N794="základná",J794,0)</f>
        <v>0</v>
      </c>
      <c r="BF794" s="96">
        <f>IF(N794="znížená",J794,0)</f>
        <v>0</v>
      </c>
      <c r="BG794" s="96">
        <f>IF(N794="zákl. prenesená",J794,0)</f>
        <v>0</v>
      </c>
      <c r="BH794" s="96">
        <f>IF(N794="zníž. prenesená",J794,0)</f>
        <v>0</v>
      </c>
      <c r="BI794" s="96">
        <f>IF(N794="nulová",J794,0)</f>
        <v>0</v>
      </c>
      <c r="BJ794" s="17" t="s">
        <v>85</v>
      </c>
      <c r="BK794" s="162">
        <f>ROUND(I794*H794,3)</f>
        <v>0</v>
      </c>
      <c r="BL794" s="17" t="s">
        <v>202</v>
      </c>
      <c r="BM794" s="161" t="s">
        <v>931</v>
      </c>
    </row>
    <row r="795" spans="2:65" s="12" customFormat="1" x14ac:dyDescent="0.2">
      <c r="B795" s="163"/>
      <c r="D795" s="164" t="s">
        <v>173</v>
      </c>
      <c r="E795" s="165" t="s">
        <v>1</v>
      </c>
      <c r="F795" s="166" t="s">
        <v>932</v>
      </c>
      <c r="H795" s="167">
        <v>56.951999999999998</v>
      </c>
      <c r="I795" s="168"/>
      <c r="L795" s="163"/>
      <c r="M795" s="169"/>
      <c r="T795" s="170"/>
      <c r="AT795" s="165" t="s">
        <v>173</v>
      </c>
      <c r="AU795" s="165" t="s">
        <v>85</v>
      </c>
      <c r="AV795" s="12" t="s">
        <v>85</v>
      </c>
      <c r="AW795" s="12" t="s">
        <v>29</v>
      </c>
      <c r="AX795" s="12" t="s">
        <v>76</v>
      </c>
      <c r="AY795" s="165" t="s">
        <v>167</v>
      </c>
    </row>
    <row r="796" spans="2:65" s="12" customFormat="1" x14ac:dyDescent="0.2">
      <c r="B796" s="163"/>
      <c r="D796" s="164" t="s">
        <v>173</v>
      </c>
      <c r="E796" s="165" t="s">
        <v>1</v>
      </c>
      <c r="F796" s="166" t="s">
        <v>933</v>
      </c>
      <c r="H796" s="167">
        <v>7.4340000000000002</v>
      </c>
      <c r="I796" s="168"/>
      <c r="L796" s="163"/>
      <c r="M796" s="169"/>
      <c r="T796" s="170"/>
      <c r="AT796" s="165" t="s">
        <v>173</v>
      </c>
      <c r="AU796" s="165" t="s">
        <v>85</v>
      </c>
      <c r="AV796" s="12" t="s">
        <v>85</v>
      </c>
      <c r="AW796" s="12" t="s">
        <v>29</v>
      </c>
      <c r="AX796" s="12" t="s">
        <v>76</v>
      </c>
      <c r="AY796" s="165" t="s">
        <v>167</v>
      </c>
    </row>
    <row r="797" spans="2:65" s="12" customFormat="1" x14ac:dyDescent="0.2">
      <c r="B797" s="163"/>
      <c r="D797" s="164" t="s">
        <v>173</v>
      </c>
      <c r="E797" s="165" t="s">
        <v>1</v>
      </c>
      <c r="F797" s="166" t="s">
        <v>934</v>
      </c>
      <c r="H797" s="167">
        <v>292.52</v>
      </c>
      <c r="I797" s="168"/>
      <c r="L797" s="163"/>
      <c r="M797" s="169"/>
      <c r="T797" s="170"/>
      <c r="AT797" s="165" t="s">
        <v>173</v>
      </c>
      <c r="AU797" s="165" t="s">
        <v>85</v>
      </c>
      <c r="AV797" s="12" t="s">
        <v>85</v>
      </c>
      <c r="AW797" s="12" t="s">
        <v>29</v>
      </c>
      <c r="AX797" s="12" t="s">
        <v>76</v>
      </c>
      <c r="AY797" s="165" t="s">
        <v>167</v>
      </c>
    </row>
    <row r="798" spans="2:65" s="13" customFormat="1" x14ac:dyDescent="0.2">
      <c r="B798" s="171"/>
      <c r="D798" s="164" t="s">
        <v>173</v>
      </c>
      <c r="E798" s="172" t="s">
        <v>1</v>
      </c>
      <c r="F798" s="173" t="s">
        <v>177</v>
      </c>
      <c r="H798" s="174">
        <v>356.90599999999995</v>
      </c>
      <c r="I798" s="175"/>
      <c r="L798" s="171"/>
      <c r="M798" s="176"/>
      <c r="T798" s="177"/>
      <c r="AT798" s="172" t="s">
        <v>173</v>
      </c>
      <c r="AU798" s="172" t="s">
        <v>85</v>
      </c>
      <c r="AV798" s="13" t="s">
        <v>91</v>
      </c>
      <c r="AW798" s="13" t="s">
        <v>29</v>
      </c>
      <c r="AX798" s="13" t="s">
        <v>81</v>
      </c>
      <c r="AY798" s="172" t="s">
        <v>167</v>
      </c>
    </row>
    <row r="799" spans="2:65" s="1" customFormat="1" ht="24.2" customHeight="1" x14ac:dyDescent="0.2">
      <c r="B799" s="149"/>
      <c r="C799" s="150" t="s">
        <v>508</v>
      </c>
      <c r="D799" s="150" t="s">
        <v>169</v>
      </c>
      <c r="E799" s="151" t="s">
        <v>935</v>
      </c>
      <c r="F799" s="152" t="s">
        <v>936</v>
      </c>
      <c r="G799" s="153" t="s">
        <v>299</v>
      </c>
      <c r="H799" s="154">
        <v>107.667</v>
      </c>
      <c r="I799" s="155"/>
      <c r="J799" s="154">
        <f>ROUND(I799*H799,3)</f>
        <v>0</v>
      </c>
      <c r="K799" s="156"/>
      <c r="L799" s="33"/>
      <c r="M799" s="157" t="s">
        <v>1</v>
      </c>
      <c r="N799" s="158" t="s">
        <v>42</v>
      </c>
      <c r="P799" s="159">
        <f>O799*H799</f>
        <v>0</v>
      </c>
      <c r="Q799" s="159">
        <v>0</v>
      </c>
      <c r="R799" s="159">
        <f>Q799*H799</f>
        <v>0</v>
      </c>
      <c r="S799" s="159">
        <v>0</v>
      </c>
      <c r="T799" s="160">
        <f>S799*H799</f>
        <v>0</v>
      </c>
      <c r="AR799" s="161" t="s">
        <v>202</v>
      </c>
      <c r="AT799" s="161" t="s">
        <v>169</v>
      </c>
      <c r="AU799" s="161" t="s">
        <v>85</v>
      </c>
      <c r="AY799" s="17" t="s">
        <v>167</v>
      </c>
      <c r="BE799" s="96">
        <f>IF(N799="základná",J799,0)</f>
        <v>0</v>
      </c>
      <c r="BF799" s="96">
        <f>IF(N799="znížená",J799,0)</f>
        <v>0</v>
      </c>
      <c r="BG799" s="96">
        <f>IF(N799="zákl. prenesená",J799,0)</f>
        <v>0</v>
      </c>
      <c r="BH799" s="96">
        <f>IF(N799="zníž. prenesená",J799,0)</f>
        <v>0</v>
      </c>
      <c r="BI799" s="96">
        <f>IF(N799="nulová",J799,0)</f>
        <v>0</v>
      </c>
      <c r="BJ799" s="17" t="s">
        <v>85</v>
      </c>
      <c r="BK799" s="162">
        <f>ROUND(I799*H799,3)</f>
        <v>0</v>
      </c>
      <c r="BL799" s="17" t="s">
        <v>202</v>
      </c>
      <c r="BM799" s="161" t="s">
        <v>937</v>
      </c>
    </row>
    <row r="800" spans="2:65" s="12" customFormat="1" ht="22.5" x14ac:dyDescent="0.2">
      <c r="B800" s="163"/>
      <c r="D800" s="164" t="s">
        <v>173</v>
      </c>
      <c r="E800" s="165" t="s">
        <v>1</v>
      </c>
      <c r="F800" s="166" t="s">
        <v>938</v>
      </c>
      <c r="H800" s="167">
        <v>107.667</v>
      </c>
      <c r="I800" s="168"/>
      <c r="L800" s="163"/>
      <c r="M800" s="169"/>
      <c r="T800" s="170"/>
      <c r="AT800" s="165" t="s">
        <v>173</v>
      </c>
      <c r="AU800" s="165" t="s">
        <v>85</v>
      </c>
      <c r="AV800" s="12" t="s">
        <v>85</v>
      </c>
      <c r="AW800" s="12" t="s">
        <v>29</v>
      </c>
      <c r="AX800" s="12" t="s">
        <v>76</v>
      </c>
      <c r="AY800" s="165" t="s">
        <v>167</v>
      </c>
    </row>
    <row r="801" spans="2:65" s="13" customFormat="1" x14ac:dyDescent="0.2">
      <c r="B801" s="171"/>
      <c r="D801" s="164" t="s">
        <v>173</v>
      </c>
      <c r="E801" s="172" t="s">
        <v>1</v>
      </c>
      <c r="F801" s="173" t="s">
        <v>177</v>
      </c>
      <c r="H801" s="174">
        <v>107.667</v>
      </c>
      <c r="I801" s="175"/>
      <c r="L801" s="171"/>
      <c r="M801" s="176"/>
      <c r="T801" s="177"/>
      <c r="AT801" s="172" t="s">
        <v>173</v>
      </c>
      <c r="AU801" s="172" t="s">
        <v>85</v>
      </c>
      <c r="AV801" s="13" t="s">
        <v>91</v>
      </c>
      <c r="AW801" s="13" t="s">
        <v>29</v>
      </c>
      <c r="AX801" s="13" t="s">
        <v>81</v>
      </c>
      <c r="AY801" s="172" t="s">
        <v>167</v>
      </c>
    </row>
    <row r="802" spans="2:65" s="1" customFormat="1" ht="37.9" customHeight="1" x14ac:dyDescent="0.2">
      <c r="B802" s="149"/>
      <c r="C802" s="191" t="s">
        <v>939</v>
      </c>
      <c r="D802" s="191" t="s">
        <v>262</v>
      </c>
      <c r="E802" s="192" t="s">
        <v>940</v>
      </c>
      <c r="F802" s="193" t="s">
        <v>941</v>
      </c>
      <c r="G802" s="194" t="s">
        <v>299</v>
      </c>
      <c r="H802" s="195">
        <v>35.412999999999997</v>
      </c>
      <c r="I802" s="196"/>
      <c r="J802" s="195">
        <f>ROUND(I802*H802,3)</f>
        <v>0</v>
      </c>
      <c r="K802" s="197"/>
      <c r="L802" s="198"/>
      <c r="M802" s="199" t="s">
        <v>1</v>
      </c>
      <c r="N802" s="200" t="s">
        <v>42</v>
      </c>
      <c r="P802" s="159">
        <f>O802*H802</f>
        <v>0</v>
      </c>
      <c r="Q802" s="159">
        <v>0</v>
      </c>
      <c r="R802" s="159">
        <f>Q802*H802</f>
        <v>0</v>
      </c>
      <c r="S802" s="159">
        <v>0</v>
      </c>
      <c r="T802" s="160">
        <f>S802*H802</f>
        <v>0</v>
      </c>
      <c r="AR802" s="161" t="s">
        <v>249</v>
      </c>
      <c r="AT802" s="161" t="s">
        <v>262</v>
      </c>
      <c r="AU802" s="161" t="s">
        <v>85</v>
      </c>
      <c r="AY802" s="17" t="s">
        <v>167</v>
      </c>
      <c r="BE802" s="96">
        <f>IF(N802="základná",J802,0)</f>
        <v>0</v>
      </c>
      <c r="BF802" s="96">
        <f>IF(N802="znížená",J802,0)</f>
        <v>0</v>
      </c>
      <c r="BG802" s="96">
        <f>IF(N802="zákl. prenesená",J802,0)</f>
        <v>0</v>
      </c>
      <c r="BH802" s="96">
        <f>IF(N802="zníž. prenesená",J802,0)</f>
        <v>0</v>
      </c>
      <c r="BI802" s="96">
        <f>IF(N802="nulová",J802,0)</f>
        <v>0</v>
      </c>
      <c r="BJ802" s="17" t="s">
        <v>85</v>
      </c>
      <c r="BK802" s="162">
        <f>ROUND(I802*H802,3)</f>
        <v>0</v>
      </c>
      <c r="BL802" s="17" t="s">
        <v>202</v>
      </c>
      <c r="BM802" s="161" t="s">
        <v>942</v>
      </c>
    </row>
    <row r="803" spans="2:65" s="12" customFormat="1" x14ac:dyDescent="0.2">
      <c r="B803" s="163"/>
      <c r="D803" s="164" t="s">
        <v>173</v>
      </c>
      <c r="E803" s="165" t="s">
        <v>1</v>
      </c>
      <c r="F803" s="166" t="s">
        <v>943</v>
      </c>
      <c r="H803" s="167">
        <v>31.324000000000002</v>
      </c>
      <c r="I803" s="168"/>
      <c r="L803" s="163"/>
      <c r="M803" s="169"/>
      <c r="T803" s="170"/>
      <c r="AT803" s="165" t="s">
        <v>173</v>
      </c>
      <c r="AU803" s="165" t="s">
        <v>85</v>
      </c>
      <c r="AV803" s="12" t="s">
        <v>85</v>
      </c>
      <c r="AW803" s="12" t="s">
        <v>29</v>
      </c>
      <c r="AX803" s="12" t="s">
        <v>76</v>
      </c>
      <c r="AY803" s="165" t="s">
        <v>167</v>
      </c>
    </row>
    <row r="804" spans="2:65" s="12" customFormat="1" x14ac:dyDescent="0.2">
      <c r="B804" s="163"/>
      <c r="D804" s="164" t="s">
        <v>173</v>
      </c>
      <c r="E804" s="165" t="s">
        <v>1</v>
      </c>
      <c r="F804" s="166" t="s">
        <v>944</v>
      </c>
      <c r="H804" s="167">
        <v>4.0890000000000004</v>
      </c>
      <c r="I804" s="168"/>
      <c r="L804" s="163"/>
      <c r="M804" s="169"/>
      <c r="T804" s="170"/>
      <c r="AT804" s="165" t="s">
        <v>173</v>
      </c>
      <c r="AU804" s="165" t="s">
        <v>85</v>
      </c>
      <c r="AV804" s="12" t="s">
        <v>85</v>
      </c>
      <c r="AW804" s="12" t="s">
        <v>29</v>
      </c>
      <c r="AX804" s="12" t="s">
        <v>76</v>
      </c>
      <c r="AY804" s="165" t="s">
        <v>167</v>
      </c>
    </row>
    <row r="805" spans="2:65" s="13" customFormat="1" x14ac:dyDescent="0.2">
      <c r="B805" s="171"/>
      <c r="D805" s="164" t="s">
        <v>173</v>
      </c>
      <c r="E805" s="172" t="s">
        <v>1</v>
      </c>
      <c r="F805" s="173" t="s">
        <v>177</v>
      </c>
      <c r="H805" s="174">
        <v>35.413000000000004</v>
      </c>
      <c r="I805" s="175"/>
      <c r="L805" s="171"/>
      <c r="M805" s="176"/>
      <c r="T805" s="177"/>
      <c r="AT805" s="172" t="s">
        <v>173</v>
      </c>
      <c r="AU805" s="172" t="s">
        <v>85</v>
      </c>
      <c r="AV805" s="13" t="s">
        <v>91</v>
      </c>
      <c r="AW805" s="13" t="s">
        <v>29</v>
      </c>
      <c r="AX805" s="13" t="s">
        <v>81</v>
      </c>
      <c r="AY805" s="172" t="s">
        <v>167</v>
      </c>
    </row>
    <row r="806" spans="2:65" s="1" customFormat="1" ht="24.2" customHeight="1" x14ac:dyDescent="0.2">
      <c r="B806" s="149"/>
      <c r="C806" s="191" t="s">
        <v>517</v>
      </c>
      <c r="D806" s="191" t="s">
        <v>262</v>
      </c>
      <c r="E806" s="192" t="s">
        <v>945</v>
      </c>
      <c r="F806" s="193" t="s">
        <v>946</v>
      </c>
      <c r="G806" s="194" t="s">
        <v>299</v>
      </c>
      <c r="H806" s="195">
        <v>475.61799999999999</v>
      </c>
      <c r="I806" s="196"/>
      <c r="J806" s="195">
        <f>ROUND(I806*H806,3)</f>
        <v>0</v>
      </c>
      <c r="K806" s="197"/>
      <c r="L806" s="198"/>
      <c r="M806" s="199" t="s">
        <v>1</v>
      </c>
      <c r="N806" s="200" t="s">
        <v>42</v>
      </c>
      <c r="P806" s="159">
        <f>O806*H806</f>
        <v>0</v>
      </c>
      <c r="Q806" s="159">
        <v>0</v>
      </c>
      <c r="R806" s="159">
        <f>Q806*H806</f>
        <v>0</v>
      </c>
      <c r="S806" s="159">
        <v>0</v>
      </c>
      <c r="T806" s="160">
        <f>S806*H806</f>
        <v>0</v>
      </c>
      <c r="AR806" s="161" t="s">
        <v>249</v>
      </c>
      <c r="AT806" s="161" t="s">
        <v>262</v>
      </c>
      <c r="AU806" s="161" t="s">
        <v>85</v>
      </c>
      <c r="AY806" s="17" t="s">
        <v>167</v>
      </c>
      <c r="BE806" s="96">
        <f>IF(N806="základná",J806,0)</f>
        <v>0</v>
      </c>
      <c r="BF806" s="96">
        <f>IF(N806="znížená",J806,0)</f>
        <v>0</v>
      </c>
      <c r="BG806" s="96">
        <f>IF(N806="zákl. prenesená",J806,0)</f>
        <v>0</v>
      </c>
      <c r="BH806" s="96">
        <f>IF(N806="zníž. prenesená",J806,0)</f>
        <v>0</v>
      </c>
      <c r="BI806" s="96">
        <f>IF(N806="nulová",J806,0)</f>
        <v>0</v>
      </c>
      <c r="BJ806" s="17" t="s">
        <v>85</v>
      </c>
      <c r="BK806" s="162">
        <f>ROUND(I806*H806,3)</f>
        <v>0</v>
      </c>
      <c r="BL806" s="17" t="s">
        <v>202</v>
      </c>
      <c r="BM806" s="161" t="s">
        <v>947</v>
      </c>
    </row>
    <row r="807" spans="2:65" s="12" customFormat="1" x14ac:dyDescent="0.2">
      <c r="B807" s="163"/>
      <c r="D807" s="164" t="s">
        <v>173</v>
      </c>
      <c r="E807" s="165" t="s">
        <v>1</v>
      </c>
      <c r="F807" s="166" t="s">
        <v>943</v>
      </c>
      <c r="H807" s="167">
        <v>31.324000000000002</v>
      </c>
      <c r="I807" s="168"/>
      <c r="L807" s="163"/>
      <c r="M807" s="169"/>
      <c r="T807" s="170"/>
      <c r="AT807" s="165" t="s">
        <v>173</v>
      </c>
      <c r="AU807" s="165" t="s">
        <v>85</v>
      </c>
      <c r="AV807" s="12" t="s">
        <v>85</v>
      </c>
      <c r="AW807" s="12" t="s">
        <v>29</v>
      </c>
      <c r="AX807" s="12" t="s">
        <v>76</v>
      </c>
      <c r="AY807" s="165" t="s">
        <v>167</v>
      </c>
    </row>
    <row r="808" spans="2:65" s="12" customFormat="1" x14ac:dyDescent="0.2">
      <c r="B808" s="163"/>
      <c r="D808" s="164" t="s">
        <v>173</v>
      </c>
      <c r="E808" s="165" t="s">
        <v>1</v>
      </c>
      <c r="F808" s="166" t="s">
        <v>944</v>
      </c>
      <c r="H808" s="167">
        <v>4.0890000000000004</v>
      </c>
      <c r="I808" s="168"/>
      <c r="L808" s="163"/>
      <c r="M808" s="169"/>
      <c r="T808" s="170"/>
      <c r="AT808" s="165" t="s">
        <v>173</v>
      </c>
      <c r="AU808" s="165" t="s">
        <v>85</v>
      </c>
      <c r="AV808" s="12" t="s">
        <v>85</v>
      </c>
      <c r="AW808" s="12" t="s">
        <v>29</v>
      </c>
      <c r="AX808" s="12" t="s">
        <v>76</v>
      </c>
      <c r="AY808" s="165" t="s">
        <v>167</v>
      </c>
    </row>
    <row r="809" spans="2:65" s="12" customFormat="1" x14ac:dyDescent="0.2">
      <c r="B809" s="163"/>
      <c r="D809" s="164" t="s">
        <v>173</v>
      </c>
      <c r="E809" s="165" t="s">
        <v>1</v>
      </c>
      <c r="F809" s="166" t="s">
        <v>948</v>
      </c>
      <c r="H809" s="167">
        <v>321.77100000000002</v>
      </c>
      <c r="I809" s="168"/>
      <c r="L809" s="163"/>
      <c r="M809" s="169"/>
      <c r="T809" s="170"/>
      <c r="AT809" s="165" t="s">
        <v>173</v>
      </c>
      <c r="AU809" s="165" t="s">
        <v>85</v>
      </c>
      <c r="AV809" s="12" t="s">
        <v>85</v>
      </c>
      <c r="AW809" s="12" t="s">
        <v>29</v>
      </c>
      <c r="AX809" s="12" t="s">
        <v>76</v>
      </c>
      <c r="AY809" s="165" t="s">
        <v>167</v>
      </c>
    </row>
    <row r="810" spans="2:65" s="12" customFormat="1" ht="22.5" x14ac:dyDescent="0.2">
      <c r="B810" s="163"/>
      <c r="D810" s="164" t="s">
        <v>173</v>
      </c>
      <c r="E810" s="165" t="s">
        <v>1</v>
      </c>
      <c r="F810" s="166" t="s">
        <v>949</v>
      </c>
      <c r="H810" s="167">
        <v>118.434</v>
      </c>
      <c r="I810" s="168"/>
      <c r="L810" s="163"/>
      <c r="M810" s="169"/>
      <c r="T810" s="170"/>
      <c r="AT810" s="165" t="s">
        <v>173</v>
      </c>
      <c r="AU810" s="165" t="s">
        <v>85</v>
      </c>
      <c r="AV810" s="12" t="s">
        <v>85</v>
      </c>
      <c r="AW810" s="12" t="s">
        <v>29</v>
      </c>
      <c r="AX810" s="12" t="s">
        <v>76</v>
      </c>
      <c r="AY810" s="165" t="s">
        <v>167</v>
      </c>
    </row>
    <row r="811" spans="2:65" s="13" customFormat="1" x14ac:dyDescent="0.2">
      <c r="B811" s="171"/>
      <c r="D811" s="164" t="s">
        <v>173</v>
      </c>
      <c r="E811" s="172" t="s">
        <v>1</v>
      </c>
      <c r="F811" s="173" t="s">
        <v>177</v>
      </c>
      <c r="H811" s="174">
        <v>475.61800000000005</v>
      </c>
      <c r="I811" s="175"/>
      <c r="L811" s="171"/>
      <c r="M811" s="176"/>
      <c r="T811" s="177"/>
      <c r="AT811" s="172" t="s">
        <v>173</v>
      </c>
      <c r="AU811" s="172" t="s">
        <v>85</v>
      </c>
      <c r="AV811" s="13" t="s">
        <v>91</v>
      </c>
      <c r="AW811" s="13" t="s">
        <v>29</v>
      </c>
      <c r="AX811" s="13" t="s">
        <v>81</v>
      </c>
      <c r="AY811" s="172" t="s">
        <v>167</v>
      </c>
    </row>
    <row r="812" spans="2:65" s="1" customFormat="1" ht="33" customHeight="1" x14ac:dyDescent="0.2">
      <c r="B812" s="149"/>
      <c r="C812" s="150" t="s">
        <v>950</v>
      </c>
      <c r="D812" s="150" t="s">
        <v>169</v>
      </c>
      <c r="E812" s="151" t="s">
        <v>951</v>
      </c>
      <c r="F812" s="152" t="s">
        <v>952</v>
      </c>
      <c r="G812" s="153" t="s">
        <v>254</v>
      </c>
      <c r="H812" s="154">
        <v>103.613</v>
      </c>
      <c r="I812" s="155"/>
      <c r="J812" s="154">
        <f>ROUND(I812*H812,3)</f>
        <v>0</v>
      </c>
      <c r="K812" s="156"/>
      <c r="L812" s="33"/>
      <c r="M812" s="157" t="s">
        <v>1</v>
      </c>
      <c r="N812" s="158" t="s">
        <v>42</v>
      </c>
      <c r="P812" s="159">
        <f>O812*H812</f>
        <v>0</v>
      </c>
      <c r="Q812" s="159">
        <v>0</v>
      </c>
      <c r="R812" s="159">
        <f>Q812*H812</f>
        <v>0</v>
      </c>
      <c r="S812" s="159">
        <v>0</v>
      </c>
      <c r="T812" s="160">
        <f>S812*H812</f>
        <v>0</v>
      </c>
      <c r="AR812" s="161" t="s">
        <v>202</v>
      </c>
      <c r="AT812" s="161" t="s">
        <v>169</v>
      </c>
      <c r="AU812" s="161" t="s">
        <v>85</v>
      </c>
      <c r="AY812" s="17" t="s">
        <v>167</v>
      </c>
      <c r="BE812" s="96">
        <f>IF(N812="základná",J812,0)</f>
        <v>0</v>
      </c>
      <c r="BF812" s="96">
        <f>IF(N812="znížená",J812,0)</f>
        <v>0</v>
      </c>
      <c r="BG812" s="96">
        <f>IF(N812="zákl. prenesená",J812,0)</f>
        <v>0</v>
      </c>
      <c r="BH812" s="96">
        <f>IF(N812="zníž. prenesená",J812,0)</f>
        <v>0</v>
      </c>
      <c r="BI812" s="96">
        <f>IF(N812="nulová",J812,0)</f>
        <v>0</v>
      </c>
      <c r="BJ812" s="17" t="s">
        <v>85</v>
      </c>
      <c r="BK812" s="162">
        <f>ROUND(I812*H812,3)</f>
        <v>0</v>
      </c>
      <c r="BL812" s="17" t="s">
        <v>202</v>
      </c>
      <c r="BM812" s="161" t="s">
        <v>953</v>
      </c>
    </row>
    <row r="813" spans="2:65" s="12" customFormat="1" ht="22.5" x14ac:dyDescent="0.2">
      <c r="B813" s="163"/>
      <c r="D813" s="164" t="s">
        <v>173</v>
      </c>
      <c r="E813" s="165" t="s">
        <v>1</v>
      </c>
      <c r="F813" s="166" t="s">
        <v>954</v>
      </c>
      <c r="H813" s="167">
        <v>103.613</v>
      </c>
      <c r="I813" s="168"/>
      <c r="L813" s="163"/>
      <c r="M813" s="169"/>
      <c r="T813" s="170"/>
      <c r="AT813" s="165" t="s">
        <v>173</v>
      </c>
      <c r="AU813" s="165" t="s">
        <v>85</v>
      </c>
      <c r="AV813" s="12" t="s">
        <v>85</v>
      </c>
      <c r="AW813" s="12" t="s">
        <v>29</v>
      </c>
      <c r="AX813" s="12" t="s">
        <v>76</v>
      </c>
      <c r="AY813" s="165" t="s">
        <v>167</v>
      </c>
    </row>
    <row r="814" spans="2:65" s="13" customFormat="1" x14ac:dyDescent="0.2">
      <c r="B814" s="171"/>
      <c r="D814" s="164" t="s">
        <v>173</v>
      </c>
      <c r="E814" s="172" t="s">
        <v>1</v>
      </c>
      <c r="F814" s="173" t="s">
        <v>177</v>
      </c>
      <c r="H814" s="174">
        <v>103.613</v>
      </c>
      <c r="I814" s="175"/>
      <c r="L814" s="171"/>
      <c r="M814" s="176"/>
      <c r="T814" s="177"/>
      <c r="AT814" s="172" t="s">
        <v>173</v>
      </c>
      <c r="AU814" s="172" t="s">
        <v>85</v>
      </c>
      <c r="AV814" s="13" t="s">
        <v>91</v>
      </c>
      <c r="AW814" s="13" t="s">
        <v>29</v>
      </c>
      <c r="AX814" s="13" t="s">
        <v>81</v>
      </c>
      <c r="AY814" s="172" t="s">
        <v>167</v>
      </c>
    </row>
    <row r="815" spans="2:65" s="1" customFormat="1" ht="24.2" customHeight="1" x14ac:dyDescent="0.2">
      <c r="B815" s="149"/>
      <c r="C815" s="150" t="s">
        <v>544</v>
      </c>
      <c r="D815" s="150" t="s">
        <v>169</v>
      </c>
      <c r="E815" s="151" t="s">
        <v>955</v>
      </c>
      <c r="F815" s="152" t="s">
        <v>956</v>
      </c>
      <c r="G815" s="153" t="s">
        <v>957</v>
      </c>
      <c r="H815" s="155"/>
      <c r="I815" s="155"/>
      <c r="J815" s="154">
        <f>ROUND(I815*H815,3)</f>
        <v>0</v>
      </c>
      <c r="K815" s="156"/>
      <c r="L815" s="33"/>
      <c r="M815" s="157" t="s">
        <v>1</v>
      </c>
      <c r="N815" s="158" t="s">
        <v>42</v>
      </c>
      <c r="P815" s="159">
        <f>O815*H815</f>
        <v>0</v>
      </c>
      <c r="Q815" s="159">
        <v>0</v>
      </c>
      <c r="R815" s="159">
        <f>Q815*H815</f>
        <v>0</v>
      </c>
      <c r="S815" s="159">
        <v>0</v>
      </c>
      <c r="T815" s="160">
        <f>S815*H815</f>
        <v>0</v>
      </c>
      <c r="AR815" s="161" t="s">
        <v>202</v>
      </c>
      <c r="AT815" s="161" t="s">
        <v>169</v>
      </c>
      <c r="AU815" s="161" t="s">
        <v>85</v>
      </c>
      <c r="AY815" s="17" t="s">
        <v>167</v>
      </c>
      <c r="BE815" s="96">
        <f>IF(N815="základná",J815,0)</f>
        <v>0</v>
      </c>
      <c r="BF815" s="96">
        <f>IF(N815="znížená",J815,0)</f>
        <v>0</v>
      </c>
      <c r="BG815" s="96">
        <f>IF(N815="zákl. prenesená",J815,0)</f>
        <v>0</v>
      </c>
      <c r="BH815" s="96">
        <f>IF(N815="zníž. prenesená",J815,0)</f>
        <v>0</v>
      </c>
      <c r="BI815" s="96">
        <f>IF(N815="nulová",J815,0)</f>
        <v>0</v>
      </c>
      <c r="BJ815" s="17" t="s">
        <v>85</v>
      </c>
      <c r="BK815" s="162">
        <f>ROUND(I815*H815,3)</f>
        <v>0</v>
      </c>
      <c r="BL815" s="17" t="s">
        <v>202</v>
      </c>
      <c r="BM815" s="161" t="s">
        <v>958</v>
      </c>
    </row>
    <row r="816" spans="2:65" s="11" customFormat="1" ht="22.9" customHeight="1" x14ac:dyDescent="0.2">
      <c r="B816" s="137"/>
      <c r="D816" s="138" t="s">
        <v>75</v>
      </c>
      <c r="E816" s="147" t="s">
        <v>959</v>
      </c>
      <c r="F816" s="147" t="s">
        <v>960</v>
      </c>
      <c r="I816" s="140"/>
      <c r="J816" s="148">
        <f>BK816</f>
        <v>0</v>
      </c>
      <c r="L816" s="137"/>
      <c r="M816" s="142"/>
      <c r="P816" s="143">
        <f>SUM(P817:P903)</f>
        <v>0</v>
      </c>
      <c r="R816" s="143">
        <f>SUM(R817:R903)</f>
        <v>0</v>
      </c>
      <c r="T816" s="144">
        <f>SUM(T817:T903)</f>
        <v>0</v>
      </c>
      <c r="AR816" s="138" t="s">
        <v>85</v>
      </c>
      <c r="AT816" s="145" t="s">
        <v>75</v>
      </c>
      <c r="AU816" s="145" t="s">
        <v>81</v>
      </c>
      <c r="AY816" s="138" t="s">
        <v>167</v>
      </c>
      <c r="BK816" s="146">
        <f>SUM(BK817:BK903)</f>
        <v>0</v>
      </c>
    </row>
    <row r="817" spans="2:65" s="1" customFormat="1" ht="24.2" customHeight="1" x14ac:dyDescent="0.2">
      <c r="B817" s="149"/>
      <c r="C817" s="150" t="s">
        <v>961</v>
      </c>
      <c r="D817" s="150" t="s">
        <v>169</v>
      </c>
      <c r="E817" s="151" t="s">
        <v>962</v>
      </c>
      <c r="F817" s="152" t="s">
        <v>963</v>
      </c>
      <c r="G817" s="153" t="s">
        <v>299</v>
      </c>
      <c r="H817" s="154">
        <v>309.05</v>
      </c>
      <c r="I817" s="155"/>
      <c r="J817" s="154">
        <f>ROUND(I817*H817,3)</f>
        <v>0</v>
      </c>
      <c r="K817" s="156"/>
      <c r="L817" s="33"/>
      <c r="M817" s="157" t="s">
        <v>1</v>
      </c>
      <c r="N817" s="158" t="s">
        <v>42</v>
      </c>
      <c r="P817" s="159">
        <f>O817*H817</f>
        <v>0</v>
      </c>
      <c r="Q817" s="159">
        <v>0</v>
      </c>
      <c r="R817" s="159">
        <f>Q817*H817</f>
        <v>0</v>
      </c>
      <c r="S817" s="159">
        <v>0</v>
      </c>
      <c r="T817" s="160">
        <f>S817*H817</f>
        <v>0</v>
      </c>
      <c r="AR817" s="161" t="s">
        <v>202</v>
      </c>
      <c r="AT817" s="161" t="s">
        <v>169</v>
      </c>
      <c r="AU817" s="161" t="s">
        <v>85</v>
      </c>
      <c r="AY817" s="17" t="s">
        <v>167</v>
      </c>
      <c r="BE817" s="96">
        <f>IF(N817="základná",J817,0)</f>
        <v>0</v>
      </c>
      <c r="BF817" s="96">
        <f>IF(N817="znížená",J817,0)</f>
        <v>0</v>
      </c>
      <c r="BG817" s="96">
        <f>IF(N817="zákl. prenesená",J817,0)</f>
        <v>0</v>
      </c>
      <c r="BH817" s="96">
        <f>IF(N817="zníž. prenesená",J817,0)</f>
        <v>0</v>
      </c>
      <c r="BI817" s="96">
        <f>IF(N817="nulová",J817,0)</f>
        <v>0</v>
      </c>
      <c r="BJ817" s="17" t="s">
        <v>85</v>
      </c>
      <c r="BK817" s="162">
        <f>ROUND(I817*H817,3)</f>
        <v>0</v>
      </c>
      <c r="BL817" s="17" t="s">
        <v>202</v>
      </c>
      <c r="BM817" s="161" t="s">
        <v>964</v>
      </c>
    </row>
    <row r="818" spans="2:65" s="12" customFormat="1" x14ac:dyDescent="0.2">
      <c r="B818" s="163"/>
      <c r="D818" s="164" t="s">
        <v>173</v>
      </c>
      <c r="E818" s="165" t="s">
        <v>1</v>
      </c>
      <c r="F818" s="166" t="s">
        <v>965</v>
      </c>
      <c r="H818" s="167">
        <v>114</v>
      </c>
      <c r="I818" s="168"/>
      <c r="L818" s="163"/>
      <c r="M818" s="169"/>
      <c r="T818" s="170"/>
      <c r="AT818" s="165" t="s">
        <v>173</v>
      </c>
      <c r="AU818" s="165" t="s">
        <v>85</v>
      </c>
      <c r="AV818" s="12" t="s">
        <v>85</v>
      </c>
      <c r="AW818" s="12" t="s">
        <v>29</v>
      </c>
      <c r="AX818" s="12" t="s">
        <v>76</v>
      </c>
      <c r="AY818" s="165" t="s">
        <v>167</v>
      </c>
    </row>
    <row r="819" spans="2:65" s="12" customFormat="1" x14ac:dyDescent="0.2">
      <c r="B819" s="163"/>
      <c r="D819" s="164" t="s">
        <v>173</v>
      </c>
      <c r="E819" s="165" t="s">
        <v>1</v>
      </c>
      <c r="F819" s="166" t="s">
        <v>966</v>
      </c>
      <c r="H819" s="167">
        <v>114</v>
      </c>
      <c r="I819" s="168"/>
      <c r="L819" s="163"/>
      <c r="M819" s="169"/>
      <c r="T819" s="170"/>
      <c r="AT819" s="165" t="s">
        <v>173</v>
      </c>
      <c r="AU819" s="165" t="s">
        <v>85</v>
      </c>
      <c r="AV819" s="12" t="s">
        <v>85</v>
      </c>
      <c r="AW819" s="12" t="s">
        <v>29</v>
      </c>
      <c r="AX819" s="12" t="s">
        <v>76</v>
      </c>
      <c r="AY819" s="165" t="s">
        <v>167</v>
      </c>
    </row>
    <row r="820" spans="2:65" s="12" customFormat="1" ht="33.75" x14ac:dyDescent="0.2">
      <c r="B820" s="163"/>
      <c r="D820" s="164" t="s">
        <v>173</v>
      </c>
      <c r="E820" s="165" t="s">
        <v>1</v>
      </c>
      <c r="F820" s="166" t="s">
        <v>967</v>
      </c>
      <c r="H820" s="167">
        <v>81.05</v>
      </c>
      <c r="I820" s="168"/>
      <c r="L820" s="163"/>
      <c r="M820" s="169"/>
      <c r="T820" s="170"/>
      <c r="AT820" s="165" t="s">
        <v>173</v>
      </c>
      <c r="AU820" s="165" t="s">
        <v>85</v>
      </c>
      <c r="AV820" s="12" t="s">
        <v>85</v>
      </c>
      <c r="AW820" s="12" t="s">
        <v>29</v>
      </c>
      <c r="AX820" s="12" t="s">
        <v>76</v>
      </c>
      <c r="AY820" s="165" t="s">
        <v>167</v>
      </c>
    </row>
    <row r="821" spans="2:65" s="13" customFormat="1" x14ac:dyDescent="0.2">
      <c r="B821" s="171"/>
      <c r="D821" s="164" t="s">
        <v>173</v>
      </c>
      <c r="E821" s="172" t="s">
        <v>1</v>
      </c>
      <c r="F821" s="173" t="s">
        <v>177</v>
      </c>
      <c r="H821" s="174">
        <v>309.05</v>
      </c>
      <c r="I821" s="175"/>
      <c r="L821" s="171"/>
      <c r="M821" s="176"/>
      <c r="T821" s="177"/>
      <c r="AT821" s="172" t="s">
        <v>173</v>
      </c>
      <c r="AU821" s="172" t="s">
        <v>85</v>
      </c>
      <c r="AV821" s="13" t="s">
        <v>91</v>
      </c>
      <c r="AW821" s="13" t="s">
        <v>29</v>
      </c>
      <c r="AX821" s="13" t="s">
        <v>81</v>
      </c>
      <c r="AY821" s="172" t="s">
        <v>167</v>
      </c>
    </row>
    <row r="822" spans="2:65" s="1" customFormat="1" ht="24.2" customHeight="1" x14ac:dyDescent="0.2">
      <c r="B822" s="149"/>
      <c r="C822" s="150" t="s">
        <v>552</v>
      </c>
      <c r="D822" s="150" t="s">
        <v>169</v>
      </c>
      <c r="E822" s="151" t="s">
        <v>968</v>
      </c>
      <c r="F822" s="152" t="s">
        <v>969</v>
      </c>
      <c r="G822" s="153" t="s">
        <v>299</v>
      </c>
      <c r="H822" s="154">
        <v>330.88</v>
      </c>
      <c r="I822" s="155"/>
      <c r="J822" s="154">
        <f>ROUND(I822*H822,3)</f>
        <v>0</v>
      </c>
      <c r="K822" s="156"/>
      <c r="L822" s="33"/>
      <c r="M822" s="157" t="s">
        <v>1</v>
      </c>
      <c r="N822" s="158" t="s">
        <v>42</v>
      </c>
      <c r="P822" s="159">
        <f>O822*H822</f>
        <v>0</v>
      </c>
      <c r="Q822" s="159">
        <v>0</v>
      </c>
      <c r="R822" s="159">
        <f>Q822*H822</f>
        <v>0</v>
      </c>
      <c r="S822" s="159">
        <v>0</v>
      </c>
      <c r="T822" s="160">
        <f>S822*H822</f>
        <v>0</v>
      </c>
      <c r="AR822" s="161" t="s">
        <v>202</v>
      </c>
      <c r="AT822" s="161" t="s">
        <v>169</v>
      </c>
      <c r="AU822" s="161" t="s">
        <v>85</v>
      </c>
      <c r="AY822" s="17" t="s">
        <v>167</v>
      </c>
      <c r="BE822" s="96">
        <f>IF(N822="základná",J822,0)</f>
        <v>0</v>
      </c>
      <c r="BF822" s="96">
        <f>IF(N822="znížená",J822,0)</f>
        <v>0</v>
      </c>
      <c r="BG822" s="96">
        <f>IF(N822="zákl. prenesená",J822,0)</f>
        <v>0</v>
      </c>
      <c r="BH822" s="96">
        <f>IF(N822="zníž. prenesená",J822,0)</f>
        <v>0</v>
      </c>
      <c r="BI822" s="96">
        <f>IF(N822="nulová",J822,0)</f>
        <v>0</v>
      </c>
      <c r="BJ822" s="17" t="s">
        <v>85</v>
      </c>
      <c r="BK822" s="162">
        <f>ROUND(I822*H822,3)</f>
        <v>0</v>
      </c>
      <c r="BL822" s="17" t="s">
        <v>202</v>
      </c>
      <c r="BM822" s="161" t="s">
        <v>970</v>
      </c>
    </row>
    <row r="823" spans="2:65" s="12" customFormat="1" x14ac:dyDescent="0.2">
      <c r="B823" s="163"/>
      <c r="D823" s="164" t="s">
        <v>173</v>
      </c>
      <c r="E823" s="165" t="s">
        <v>1</v>
      </c>
      <c r="F823" s="166" t="s">
        <v>971</v>
      </c>
      <c r="H823" s="167">
        <v>41.03</v>
      </c>
      <c r="I823" s="168"/>
      <c r="L823" s="163"/>
      <c r="M823" s="169"/>
      <c r="T823" s="170"/>
      <c r="AT823" s="165" t="s">
        <v>173</v>
      </c>
      <c r="AU823" s="165" t="s">
        <v>85</v>
      </c>
      <c r="AV823" s="12" t="s">
        <v>85</v>
      </c>
      <c r="AW823" s="12" t="s">
        <v>29</v>
      </c>
      <c r="AX823" s="12" t="s">
        <v>76</v>
      </c>
      <c r="AY823" s="165" t="s">
        <v>167</v>
      </c>
    </row>
    <row r="824" spans="2:65" s="12" customFormat="1" x14ac:dyDescent="0.2">
      <c r="B824" s="163"/>
      <c r="D824" s="164" t="s">
        <v>173</v>
      </c>
      <c r="E824" s="165" t="s">
        <v>1</v>
      </c>
      <c r="F824" s="166" t="s">
        <v>972</v>
      </c>
      <c r="H824" s="167">
        <v>67.84</v>
      </c>
      <c r="I824" s="168"/>
      <c r="L824" s="163"/>
      <c r="M824" s="169"/>
      <c r="T824" s="170"/>
      <c r="AT824" s="165" t="s">
        <v>173</v>
      </c>
      <c r="AU824" s="165" t="s">
        <v>85</v>
      </c>
      <c r="AV824" s="12" t="s">
        <v>85</v>
      </c>
      <c r="AW824" s="12" t="s">
        <v>29</v>
      </c>
      <c r="AX824" s="12" t="s">
        <v>76</v>
      </c>
      <c r="AY824" s="165" t="s">
        <v>167</v>
      </c>
    </row>
    <row r="825" spans="2:65" s="12" customFormat="1" x14ac:dyDescent="0.2">
      <c r="B825" s="163"/>
      <c r="D825" s="164" t="s">
        <v>173</v>
      </c>
      <c r="E825" s="165" t="s">
        <v>1</v>
      </c>
      <c r="F825" s="166" t="s">
        <v>973</v>
      </c>
      <c r="H825" s="167">
        <v>108.05</v>
      </c>
      <c r="I825" s="168"/>
      <c r="L825" s="163"/>
      <c r="M825" s="169"/>
      <c r="T825" s="170"/>
      <c r="AT825" s="165" t="s">
        <v>173</v>
      </c>
      <c r="AU825" s="165" t="s">
        <v>85</v>
      </c>
      <c r="AV825" s="12" t="s">
        <v>85</v>
      </c>
      <c r="AW825" s="12" t="s">
        <v>29</v>
      </c>
      <c r="AX825" s="12" t="s">
        <v>76</v>
      </c>
      <c r="AY825" s="165" t="s">
        <v>167</v>
      </c>
    </row>
    <row r="826" spans="2:65" s="12" customFormat="1" x14ac:dyDescent="0.2">
      <c r="B826" s="163"/>
      <c r="D826" s="164" t="s">
        <v>173</v>
      </c>
      <c r="E826" s="165" t="s">
        <v>1</v>
      </c>
      <c r="F826" s="166" t="s">
        <v>974</v>
      </c>
      <c r="H826" s="167">
        <v>63.96</v>
      </c>
      <c r="I826" s="168"/>
      <c r="L826" s="163"/>
      <c r="M826" s="169"/>
      <c r="T826" s="170"/>
      <c r="AT826" s="165" t="s">
        <v>173</v>
      </c>
      <c r="AU826" s="165" t="s">
        <v>85</v>
      </c>
      <c r="AV826" s="12" t="s">
        <v>85</v>
      </c>
      <c r="AW826" s="12" t="s">
        <v>29</v>
      </c>
      <c r="AX826" s="12" t="s">
        <v>76</v>
      </c>
      <c r="AY826" s="165" t="s">
        <v>167</v>
      </c>
    </row>
    <row r="827" spans="2:65" s="12" customFormat="1" x14ac:dyDescent="0.2">
      <c r="B827" s="163"/>
      <c r="D827" s="164" t="s">
        <v>173</v>
      </c>
      <c r="E827" s="165" t="s">
        <v>1</v>
      </c>
      <c r="F827" s="166" t="s">
        <v>975</v>
      </c>
      <c r="H827" s="167">
        <v>50</v>
      </c>
      <c r="I827" s="168"/>
      <c r="L827" s="163"/>
      <c r="M827" s="169"/>
      <c r="T827" s="170"/>
      <c r="AT827" s="165" t="s">
        <v>173</v>
      </c>
      <c r="AU827" s="165" t="s">
        <v>85</v>
      </c>
      <c r="AV827" s="12" t="s">
        <v>85</v>
      </c>
      <c r="AW827" s="12" t="s">
        <v>29</v>
      </c>
      <c r="AX827" s="12" t="s">
        <v>76</v>
      </c>
      <c r="AY827" s="165" t="s">
        <v>167</v>
      </c>
    </row>
    <row r="828" spans="2:65" s="13" customFormat="1" x14ac:dyDescent="0.2">
      <c r="B828" s="171"/>
      <c r="D828" s="164" t="s">
        <v>173</v>
      </c>
      <c r="E828" s="172" t="s">
        <v>1</v>
      </c>
      <c r="F828" s="173" t="s">
        <v>177</v>
      </c>
      <c r="H828" s="174">
        <v>330.88</v>
      </c>
      <c r="I828" s="175"/>
      <c r="L828" s="171"/>
      <c r="M828" s="176"/>
      <c r="T828" s="177"/>
      <c r="AT828" s="172" t="s">
        <v>173</v>
      </c>
      <c r="AU828" s="172" t="s">
        <v>85</v>
      </c>
      <c r="AV828" s="13" t="s">
        <v>91</v>
      </c>
      <c r="AW828" s="13" t="s">
        <v>29</v>
      </c>
      <c r="AX828" s="13" t="s">
        <v>81</v>
      </c>
      <c r="AY828" s="172" t="s">
        <v>167</v>
      </c>
    </row>
    <row r="829" spans="2:65" s="1" customFormat="1" ht="16.5" customHeight="1" x14ac:dyDescent="0.2">
      <c r="B829" s="149"/>
      <c r="C829" s="191" t="s">
        <v>976</v>
      </c>
      <c r="D829" s="191" t="s">
        <v>262</v>
      </c>
      <c r="E829" s="192" t="s">
        <v>977</v>
      </c>
      <c r="F829" s="193" t="s">
        <v>924</v>
      </c>
      <c r="G829" s="194" t="s">
        <v>201</v>
      </c>
      <c r="H829" s="195">
        <v>0.13200000000000001</v>
      </c>
      <c r="I829" s="196"/>
      <c r="J829" s="195">
        <f>ROUND(I829*H829,3)</f>
        <v>0</v>
      </c>
      <c r="K829" s="197"/>
      <c r="L829" s="198"/>
      <c r="M829" s="199" t="s">
        <v>1</v>
      </c>
      <c r="N829" s="200" t="s">
        <v>42</v>
      </c>
      <c r="P829" s="159">
        <f>O829*H829</f>
        <v>0</v>
      </c>
      <c r="Q829" s="159">
        <v>0</v>
      </c>
      <c r="R829" s="159">
        <f>Q829*H829</f>
        <v>0</v>
      </c>
      <c r="S829" s="159">
        <v>0</v>
      </c>
      <c r="T829" s="160">
        <f>S829*H829</f>
        <v>0</v>
      </c>
      <c r="AR829" s="161" t="s">
        <v>249</v>
      </c>
      <c r="AT829" s="161" t="s">
        <v>262</v>
      </c>
      <c r="AU829" s="161" t="s">
        <v>85</v>
      </c>
      <c r="AY829" s="17" t="s">
        <v>167</v>
      </c>
      <c r="BE829" s="96">
        <f>IF(N829="základná",J829,0)</f>
        <v>0</v>
      </c>
      <c r="BF829" s="96">
        <f>IF(N829="znížená",J829,0)</f>
        <v>0</v>
      </c>
      <c r="BG829" s="96">
        <f>IF(N829="zákl. prenesená",J829,0)</f>
        <v>0</v>
      </c>
      <c r="BH829" s="96">
        <f>IF(N829="zníž. prenesená",J829,0)</f>
        <v>0</v>
      </c>
      <c r="BI829" s="96">
        <f>IF(N829="nulová",J829,0)</f>
        <v>0</v>
      </c>
      <c r="BJ829" s="17" t="s">
        <v>85</v>
      </c>
      <c r="BK829" s="162">
        <f>ROUND(I829*H829,3)</f>
        <v>0</v>
      </c>
      <c r="BL829" s="17" t="s">
        <v>202</v>
      </c>
      <c r="BM829" s="161" t="s">
        <v>978</v>
      </c>
    </row>
    <row r="830" spans="2:65" s="12" customFormat="1" x14ac:dyDescent="0.2">
      <c r="B830" s="163"/>
      <c r="D830" s="164" t="s">
        <v>173</v>
      </c>
      <c r="E830" s="165" t="s">
        <v>1</v>
      </c>
      <c r="F830" s="166" t="s">
        <v>979</v>
      </c>
      <c r="H830" s="167">
        <v>0.13200000000000001</v>
      </c>
      <c r="I830" s="168"/>
      <c r="L830" s="163"/>
      <c r="M830" s="169"/>
      <c r="T830" s="170"/>
      <c r="AT830" s="165" t="s">
        <v>173</v>
      </c>
      <c r="AU830" s="165" t="s">
        <v>85</v>
      </c>
      <c r="AV830" s="12" t="s">
        <v>85</v>
      </c>
      <c r="AW830" s="12" t="s">
        <v>29</v>
      </c>
      <c r="AX830" s="12" t="s">
        <v>76</v>
      </c>
      <c r="AY830" s="165" t="s">
        <v>167</v>
      </c>
    </row>
    <row r="831" spans="2:65" s="13" customFormat="1" x14ac:dyDescent="0.2">
      <c r="B831" s="171"/>
      <c r="D831" s="164" t="s">
        <v>173</v>
      </c>
      <c r="E831" s="172" t="s">
        <v>1</v>
      </c>
      <c r="F831" s="173" t="s">
        <v>177</v>
      </c>
      <c r="H831" s="174">
        <v>0.13200000000000001</v>
      </c>
      <c r="I831" s="175"/>
      <c r="L831" s="171"/>
      <c r="M831" s="176"/>
      <c r="T831" s="177"/>
      <c r="AT831" s="172" t="s">
        <v>173</v>
      </c>
      <c r="AU831" s="172" t="s">
        <v>85</v>
      </c>
      <c r="AV831" s="13" t="s">
        <v>91</v>
      </c>
      <c r="AW831" s="13" t="s">
        <v>29</v>
      </c>
      <c r="AX831" s="13" t="s">
        <v>81</v>
      </c>
      <c r="AY831" s="172" t="s">
        <v>167</v>
      </c>
    </row>
    <row r="832" spans="2:65" s="1" customFormat="1" ht="24.2" customHeight="1" x14ac:dyDescent="0.2">
      <c r="B832" s="149"/>
      <c r="C832" s="150" t="s">
        <v>557</v>
      </c>
      <c r="D832" s="150" t="s">
        <v>169</v>
      </c>
      <c r="E832" s="151" t="s">
        <v>980</v>
      </c>
      <c r="F832" s="152" t="s">
        <v>981</v>
      </c>
      <c r="G832" s="153" t="s">
        <v>299</v>
      </c>
      <c r="H832" s="154">
        <v>363.96800000000002</v>
      </c>
      <c r="I832" s="155"/>
      <c r="J832" s="154">
        <f>ROUND(I832*H832,3)</f>
        <v>0</v>
      </c>
      <c r="K832" s="156"/>
      <c r="L832" s="33"/>
      <c r="M832" s="157" t="s">
        <v>1</v>
      </c>
      <c r="N832" s="158" t="s">
        <v>42</v>
      </c>
      <c r="P832" s="159">
        <f>O832*H832</f>
        <v>0</v>
      </c>
      <c r="Q832" s="159">
        <v>0</v>
      </c>
      <c r="R832" s="159">
        <f>Q832*H832</f>
        <v>0</v>
      </c>
      <c r="S832" s="159">
        <v>0</v>
      </c>
      <c r="T832" s="160">
        <f>S832*H832</f>
        <v>0</v>
      </c>
      <c r="AR832" s="161" t="s">
        <v>202</v>
      </c>
      <c r="AT832" s="161" t="s">
        <v>169</v>
      </c>
      <c r="AU832" s="161" t="s">
        <v>85</v>
      </c>
      <c r="AY832" s="17" t="s">
        <v>167</v>
      </c>
      <c r="BE832" s="96">
        <f>IF(N832="základná",J832,0)</f>
        <v>0</v>
      </c>
      <c r="BF832" s="96">
        <f>IF(N832="znížená",J832,0)</f>
        <v>0</v>
      </c>
      <c r="BG832" s="96">
        <f>IF(N832="zákl. prenesená",J832,0)</f>
        <v>0</v>
      </c>
      <c r="BH832" s="96">
        <f>IF(N832="zníž. prenesená",J832,0)</f>
        <v>0</v>
      </c>
      <c r="BI832" s="96">
        <f>IF(N832="nulová",J832,0)</f>
        <v>0</v>
      </c>
      <c r="BJ832" s="17" t="s">
        <v>85</v>
      </c>
      <c r="BK832" s="162">
        <f>ROUND(I832*H832,3)</f>
        <v>0</v>
      </c>
      <c r="BL832" s="17" t="s">
        <v>202</v>
      </c>
      <c r="BM832" s="161" t="s">
        <v>982</v>
      </c>
    </row>
    <row r="833" spans="2:65" s="12" customFormat="1" x14ac:dyDescent="0.2">
      <c r="B833" s="163"/>
      <c r="D833" s="164" t="s">
        <v>173</v>
      </c>
      <c r="E833" s="165" t="s">
        <v>1</v>
      </c>
      <c r="F833" s="166" t="s">
        <v>983</v>
      </c>
      <c r="H833" s="167">
        <v>45.133000000000003</v>
      </c>
      <c r="I833" s="168"/>
      <c r="L833" s="163"/>
      <c r="M833" s="169"/>
      <c r="T833" s="170"/>
      <c r="AT833" s="165" t="s">
        <v>173</v>
      </c>
      <c r="AU833" s="165" t="s">
        <v>85</v>
      </c>
      <c r="AV833" s="12" t="s">
        <v>85</v>
      </c>
      <c r="AW833" s="12" t="s">
        <v>29</v>
      </c>
      <c r="AX833" s="12" t="s">
        <v>76</v>
      </c>
      <c r="AY833" s="165" t="s">
        <v>167</v>
      </c>
    </row>
    <row r="834" spans="2:65" s="12" customFormat="1" x14ac:dyDescent="0.2">
      <c r="B834" s="163"/>
      <c r="D834" s="164" t="s">
        <v>173</v>
      </c>
      <c r="E834" s="165" t="s">
        <v>1</v>
      </c>
      <c r="F834" s="166" t="s">
        <v>984</v>
      </c>
      <c r="H834" s="167">
        <v>74.623999999999995</v>
      </c>
      <c r="I834" s="168"/>
      <c r="L834" s="163"/>
      <c r="M834" s="169"/>
      <c r="T834" s="170"/>
      <c r="AT834" s="165" t="s">
        <v>173</v>
      </c>
      <c r="AU834" s="165" t="s">
        <v>85</v>
      </c>
      <c r="AV834" s="12" t="s">
        <v>85</v>
      </c>
      <c r="AW834" s="12" t="s">
        <v>29</v>
      </c>
      <c r="AX834" s="12" t="s">
        <v>76</v>
      </c>
      <c r="AY834" s="165" t="s">
        <v>167</v>
      </c>
    </row>
    <row r="835" spans="2:65" s="12" customFormat="1" x14ac:dyDescent="0.2">
      <c r="B835" s="163"/>
      <c r="D835" s="164" t="s">
        <v>173</v>
      </c>
      <c r="E835" s="165" t="s">
        <v>1</v>
      </c>
      <c r="F835" s="166" t="s">
        <v>985</v>
      </c>
      <c r="H835" s="167">
        <v>118.855</v>
      </c>
      <c r="I835" s="168"/>
      <c r="L835" s="163"/>
      <c r="M835" s="169"/>
      <c r="T835" s="170"/>
      <c r="AT835" s="165" t="s">
        <v>173</v>
      </c>
      <c r="AU835" s="165" t="s">
        <v>85</v>
      </c>
      <c r="AV835" s="12" t="s">
        <v>85</v>
      </c>
      <c r="AW835" s="12" t="s">
        <v>29</v>
      </c>
      <c r="AX835" s="12" t="s">
        <v>76</v>
      </c>
      <c r="AY835" s="165" t="s">
        <v>167</v>
      </c>
    </row>
    <row r="836" spans="2:65" s="12" customFormat="1" x14ac:dyDescent="0.2">
      <c r="B836" s="163"/>
      <c r="D836" s="164" t="s">
        <v>173</v>
      </c>
      <c r="E836" s="165" t="s">
        <v>1</v>
      </c>
      <c r="F836" s="166" t="s">
        <v>986</v>
      </c>
      <c r="H836" s="167">
        <v>70.355999999999995</v>
      </c>
      <c r="I836" s="168"/>
      <c r="L836" s="163"/>
      <c r="M836" s="169"/>
      <c r="T836" s="170"/>
      <c r="AT836" s="165" t="s">
        <v>173</v>
      </c>
      <c r="AU836" s="165" t="s">
        <v>85</v>
      </c>
      <c r="AV836" s="12" t="s">
        <v>85</v>
      </c>
      <c r="AW836" s="12" t="s">
        <v>29</v>
      </c>
      <c r="AX836" s="12" t="s">
        <v>76</v>
      </c>
      <c r="AY836" s="165" t="s">
        <v>167</v>
      </c>
    </row>
    <row r="837" spans="2:65" s="12" customFormat="1" x14ac:dyDescent="0.2">
      <c r="B837" s="163"/>
      <c r="D837" s="164" t="s">
        <v>173</v>
      </c>
      <c r="E837" s="165" t="s">
        <v>1</v>
      </c>
      <c r="F837" s="166" t="s">
        <v>987</v>
      </c>
      <c r="H837" s="167">
        <v>55</v>
      </c>
      <c r="I837" s="168"/>
      <c r="L837" s="163"/>
      <c r="M837" s="169"/>
      <c r="T837" s="170"/>
      <c r="AT837" s="165" t="s">
        <v>173</v>
      </c>
      <c r="AU837" s="165" t="s">
        <v>85</v>
      </c>
      <c r="AV837" s="12" t="s">
        <v>85</v>
      </c>
      <c r="AW837" s="12" t="s">
        <v>29</v>
      </c>
      <c r="AX837" s="12" t="s">
        <v>76</v>
      </c>
      <c r="AY837" s="165" t="s">
        <v>167</v>
      </c>
    </row>
    <row r="838" spans="2:65" s="13" customFormat="1" x14ac:dyDescent="0.2">
      <c r="B838" s="171"/>
      <c r="D838" s="164" t="s">
        <v>173</v>
      </c>
      <c r="E838" s="172" t="s">
        <v>1</v>
      </c>
      <c r="F838" s="173" t="s">
        <v>177</v>
      </c>
      <c r="H838" s="174">
        <v>363.96800000000002</v>
      </c>
      <c r="I838" s="175"/>
      <c r="L838" s="171"/>
      <c r="M838" s="176"/>
      <c r="T838" s="177"/>
      <c r="AT838" s="172" t="s">
        <v>173</v>
      </c>
      <c r="AU838" s="172" t="s">
        <v>85</v>
      </c>
      <c r="AV838" s="13" t="s">
        <v>91</v>
      </c>
      <c r="AW838" s="13" t="s">
        <v>29</v>
      </c>
      <c r="AX838" s="13" t="s">
        <v>81</v>
      </c>
      <c r="AY838" s="172" t="s">
        <v>167</v>
      </c>
    </row>
    <row r="839" spans="2:65" s="1" customFormat="1" ht="37.9" customHeight="1" x14ac:dyDescent="0.2">
      <c r="B839" s="149"/>
      <c r="C839" s="191" t="s">
        <v>988</v>
      </c>
      <c r="D839" s="191" t="s">
        <v>262</v>
      </c>
      <c r="E839" s="192" t="s">
        <v>989</v>
      </c>
      <c r="F839" s="193" t="s">
        <v>990</v>
      </c>
      <c r="G839" s="194" t="s">
        <v>299</v>
      </c>
      <c r="H839" s="195">
        <v>400.36500000000001</v>
      </c>
      <c r="I839" s="196"/>
      <c r="J839" s="195">
        <f>ROUND(I839*H839,3)</f>
        <v>0</v>
      </c>
      <c r="K839" s="197"/>
      <c r="L839" s="198"/>
      <c r="M839" s="199" t="s">
        <v>1</v>
      </c>
      <c r="N839" s="200" t="s">
        <v>42</v>
      </c>
      <c r="P839" s="159">
        <f>O839*H839</f>
        <v>0</v>
      </c>
      <c r="Q839" s="159">
        <v>0</v>
      </c>
      <c r="R839" s="159">
        <f>Q839*H839</f>
        <v>0</v>
      </c>
      <c r="S839" s="159">
        <v>0</v>
      </c>
      <c r="T839" s="160">
        <f>S839*H839</f>
        <v>0</v>
      </c>
      <c r="AR839" s="161" t="s">
        <v>249</v>
      </c>
      <c r="AT839" s="161" t="s">
        <v>262</v>
      </c>
      <c r="AU839" s="161" t="s">
        <v>85</v>
      </c>
      <c r="AY839" s="17" t="s">
        <v>167</v>
      </c>
      <c r="BE839" s="96">
        <f>IF(N839="základná",J839,0)</f>
        <v>0</v>
      </c>
      <c r="BF839" s="96">
        <f>IF(N839="znížená",J839,0)</f>
        <v>0</v>
      </c>
      <c r="BG839" s="96">
        <f>IF(N839="zákl. prenesená",J839,0)</f>
        <v>0</v>
      </c>
      <c r="BH839" s="96">
        <f>IF(N839="zníž. prenesená",J839,0)</f>
        <v>0</v>
      </c>
      <c r="BI839" s="96">
        <f>IF(N839="nulová",J839,0)</f>
        <v>0</v>
      </c>
      <c r="BJ839" s="17" t="s">
        <v>85</v>
      </c>
      <c r="BK839" s="162">
        <f>ROUND(I839*H839,3)</f>
        <v>0</v>
      </c>
      <c r="BL839" s="17" t="s">
        <v>202</v>
      </c>
      <c r="BM839" s="161" t="s">
        <v>991</v>
      </c>
    </row>
    <row r="840" spans="2:65" s="12" customFormat="1" x14ac:dyDescent="0.2">
      <c r="B840" s="163"/>
      <c r="D840" s="164" t="s">
        <v>173</v>
      </c>
      <c r="E840" s="165" t="s">
        <v>1</v>
      </c>
      <c r="F840" s="166" t="s">
        <v>992</v>
      </c>
      <c r="H840" s="167">
        <v>400.36500000000001</v>
      </c>
      <c r="I840" s="168"/>
      <c r="L840" s="163"/>
      <c r="M840" s="169"/>
      <c r="T840" s="170"/>
      <c r="AT840" s="165" t="s">
        <v>173</v>
      </c>
      <c r="AU840" s="165" t="s">
        <v>85</v>
      </c>
      <c r="AV840" s="12" t="s">
        <v>85</v>
      </c>
      <c r="AW840" s="12" t="s">
        <v>29</v>
      </c>
      <c r="AX840" s="12" t="s">
        <v>76</v>
      </c>
      <c r="AY840" s="165" t="s">
        <v>167</v>
      </c>
    </row>
    <row r="841" spans="2:65" s="13" customFormat="1" x14ac:dyDescent="0.2">
      <c r="B841" s="171"/>
      <c r="D841" s="164" t="s">
        <v>173</v>
      </c>
      <c r="E841" s="172" t="s">
        <v>1</v>
      </c>
      <c r="F841" s="173" t="s">
        <v>177</v>
      </c>
      <c r="H841" s="174">
        <v>400.36500000000001</v>
      </c>
      <c r="I841" s="175"/>
      <c r="L841" s="171"/>
      <c r="M841" s="176"/>
      <c r="T841" s="177"/>
      <c r="AT841" s="172" t="s">
        <v>173</v>
      </c>
      <c r="AU841" s="172" t="s">
        <v>85</v>
      </c>
      <c r="AV841" s="13" t="s">
        <v>91</v>
      </c>
      <c r="AW841" s="13" t="s">
        <v>29</v>
      </c>
      <c r="AX841" s="13" t="s">
        <v>81</v>
      </c>
      <c r="AY841" s="172" t="s">
        <v>167</v>
      </c>
    </row>
    <row r="842" spans="2:65" s="1" customFormat="1" ht="33" customHeight="1" x14ac:dyDescent="0.2">
      <c r="B842" s="149"/>
      <c r="C842" s="150" t="s">
        <v>562</v>
      </c>
      <c r="D842" s="150" t="s">
        <v>169</v>
      </c>
      <c r="E842" s="151" t="s">
        <v>993</v>
      </c>
      <c r="F842" s="152" t="s">
        <v>994</v>
      </c>
      <c r="G842" s="153" t="s">
        <v>299</v>
      </c>
      <c r="H842" s="154">
        <v>363.96800000000002</v>
      </c>
      <c r="I842" s="155"/>
      <c r="J842" s="154">
        <f>ROUND(I842*H842,3)</f>
        <v>0</v>
      </c>
      <c r="K842" s="156"/>
      <c r="L842" s="33"/>
      <c r="M842" s="157" t="s">
        <v>1</v>
      </c>
      <c r="N842" s="158" t="s">
        <v>42</v>
      </c>
      <c r="P842" s="159">
        <f>O842*H842</f>
        <v>0</v>
      </c>
      <c r="Q842" s="159">
        <v>0</v>
      </c>
      <c r="R842" s="159">
        <f>Q842*H842</f>
        <v>0</v>
      </c>
      <c r="S842" s="159">
        <v>0</v>
      </c>
      <c r="T842" s="160">
        <f>S842*H842</f>
        <v>0</v>
      </c>
      <c r="AR842" s="161" t="s">
        <v>202</v>
      </c>
      <c r="AT842" s="161" t="s">
        <v>169</v>
      </c>
      <c r="AU842" s="161" t="s">
        <v>85</v>
      </c>
      <c r="AY842" s="17" t="s">
        <v>167</v>
      </c>
      <c r="BE842" s="96">
        <f>IF(N842="základná",J842,0)</f>
        <v>0</v>
      </c>
      <c r="BF842" s="96">
        <f>IF(N842="znížená",J842,0)</f>
        <v>0</v>
      </c>
      <c r="BG842" s="96">
        <f>IF(N842="zákl. prenesená",J842,0)</f>
        <v>0</v>
      </c>
      <c r="BH842" s="96">
        <f>IF(N842="zníž. prenesená",J842,0)</f>
        <v>0</v>
      </c>
      <c r="BI842" s="96">
        <f>IF(N842="nulová",J842,0)</f>
        <v>0</v>
      </c>
      <c r="BJ842" s="17" t="s">
        <v>85</v>
      </c>
      <c r="BK842" s="162">
        <f>ROUND(I842*H842,3)</f>
        <v>0</v>
      </c>
      <c r="BL842" s="17" t="s">
        <v>202</v>
      </c>
      <c r="BM842" s="161" t="s">
        <v>995</v>
      </c>
    </row>
    <row r="843" spans="2:65" s="12" customFormat="1" x14ac:dyDescent="0.2">
      <c r="B843" s="163"/>
      <c r="D843" s="164" t="s">
        <v>173</v>
      </c>
      <c r="E843" s="165" t="s">
        <v>1</v>
      </c>
      <c r="F843" s="166" t="s">
        <v>983</v>
      </c>
      <c r="H843" s="167">
        <v>45.133000000000003</v>
      </c>
      <c r="I843" s="168"/>
      <c r="L843" s="163"/>
      <c r="M843" s="169"/>
      <c r="T843" s="170"/>
      <c r="AT843" s="165" t="s">
        <v>173</v>
      </c>
      <c r="AU843" s="165" t="s">
        <v>85</v>
      </c>
      <c r="AV843" s="12" t="s">
        <v>85</v>
      </c>
      <c r="AW843" s="12" t="s">
        <v>29</v>
      </c>
      <c r="AX843" s="12" t="s">
        <v>76</v>
      </c>
      <c r="AY843" s="165" t="s">
        <v>167</v>
      </c>
    </row>
    <row r="844" spans="2:65" s="12" customFormat="1" x14ac:dyDescent="0.2">
      <c r="B844" s="163"/>
      <c r="D844" s="164" t="s">
        <v>173</v>
      </c>
      <c r="E844" s="165" t="s">
        <v>1</v>
      </c>
      <c r="F844" s="166" t="s">
        <v>984</v>
      </c>
      <c r="H844" s="167">
        <v>74.623999999999995</v>
      </c>
      <c r="I844" s="168"/>
      <c r="L844" s="163"/>
      <c r="M844" s="169"/>
      <c r="T844" s="170"/>
      <c r="AT844" s="165" t="s">
        <v>173</v>
      </c>
      <c r="AU844" s="165" t="s">
        <v>85</v>
      </c>
      <c r="AV844" s="12" t="s">
        <v>85</v>
      </c>
      <c r="AW844" s="12" t="s">
        <v>29</v>
      </c>
      <c r="AX844" s="12" t="s">
        <v>76</v>
      </c>
      <c r="AY844" s="165" t="s">
        <v>167</v>
      </c>
    </row>
    <row r="845" spans="2:65" s="12" customFormat="1" x14ac:dyDescent="0.2">
      <c r="B845" s="163"/>
      <c r="D845" s="164" t="s">
        <v>173</v>
      </c>
      <c r="E845" s="165" t="s">
        <v>1</v>
      </c>
      <c r="F845" s="166" t="s">
        <v>985</v>
      </c>
      <c r="H845" s="167">
        <v>118.855</v>
      </c>
      <c r="I845" s="168"/>
      <c r="L845" s="163"/>
      <c r="M845" s="169"/>
      <c r="T845" s="170"/>
      <c r="AT845" s="165" t="s">
        <v>173</v>
      </c>
      <c r="AU845" s="165" t="s">
        <v>85</v>
      </c>
      <c r="AV845" s="12" t="s">
        <v>85</v>
      </c>
      <c r="AW845" s="12" t="s">
        <v>29</v>
      </c>
      <c r="AX845" s="12" t="s">
        <v>76</v>
      </c>
      <c r="AY845" s="165" t="s">
        <v>167</v>
      </c>
    </row>
    <row r="846" spans="2:65" s="12" customFormat="1" x14ac:dyDescent="0.2">
      <c r="B846" s="163"/>
      <c r="D846" s="164" t="s">
        <v>173</v>
      </c>
      <c r="E846" s="165" t="s">
        <v>1</v>
      </c>
      <c r="F846" s="166" t="s">
        <v>986</v>
      </c>
      <c r="H846" s="167">
        <v>70.355999999999995</v>
      </c>
      <c r="I846" s="168"/>
      <c r="L846" s="163"/>
      <c r="M846" s="169"/>
      <c r="T846" s="170"/>
      <c r="AT846" s="165" t="s">
        <v>173</v>
      </c>
      <c r="AU846" s="165" t="s">
        <v>85</v>
      </c>
      <c r="AV846" s="12" t="s">
        <v>85</v>
      </c>
      <c r="AW846" s="12" t="s">
        <v>29</v>
      </c>
      <c r="AX846" s="12" t="s">
        <v>76</v>
      </c>
      <c r="AY846" s="165" t="s">
        <v>167</v>
      </c>
    </row>
    <row r="847" spans="2:65" s="12" customFormat="1" x14ac:dyDescent="0.2">
      <c r="B847" s="163"/>
      <c r="D847" s="164" t="s">
        <v>173</v>
      </c>
      <c r="E847" s="165" t="s">
        <v>1</v>
      </c>
      <c r="F847" s="166" t="s">
        <v>987</v>
      </c>
      <c r="H847" s="167">
        <v>55</v>
      </c>
      <c r="I847" s="168"/>
      <c r="L847" s="163"/>
      <c r="M847" s="169"/>
      <c r="T847" s="170"/>
      <c r="AT847" s="165" t="s">
        <v>173</v>
      </c>
      <c r="AU847" s="165" t="s">
        <v>85</v>
      </c>
      <c r="AV847" s="12" t="s">
        <v>85</v>
      </c>
      <c r="AW847" s="12" t="s">
        <v>29</v>
      </c>
      <c r="AX847" s="12" t="s">
        <v>76</v>
      </c>
      <c r="AY847" s="165" t="s">
        <v>167</v>
      </c>
    </row>
    <row r="848" spans="2:65" s="13" customFormat="1" x14ac:dyDescent="0.2">
      <c r="B848" s="171"/>
      <c r="D848" s="164" t="s">
        <v>173</v>
      </c>
      <c r="E848" s="172" t="s">
        <v>1</v>
      </c>
      <c r="F848" s="173" t="s">
        <v>177</v>
      </c>
      <c r="H848" s="174">
        <v>363.96800000000002</v>
      </c>
      <c r="I848" s="175"/>
      <c r="L848" s="171"/>
      <c r="M848" s="176"/>
      <c r="T848" s="177"/>
      <c r="AT848" s="172" t="s">
        <v>173</v>
      </c>
      <c r="AU848" s="172" t="s">
        <v>85</v>
      </c>
      <c r="AV848" s="13" t="s">
        <v>91</v>
      </c>
      <c r="AW848" s="13" t="s">
        <v>29</v>
      </c>
      <c r="AX848" s="13" t="s">
        <v>81</v>
      </c>
      <c r="AY848" s="172" t="s">
        <v>167</v>
      </c>
    </row>
    <row r="849" spans="2:65" s="1" customFormat="1" ht="33" customHeight="1" x14ac:dyDescent="0.2">
      <c r="B849" s="149"/>
      <c r="C849" s="191" t="s">
        <v>996</v>
      </c>
      <c r="D849" s="191" t="s">
        <v>262</v>
      </c>
      <c r="E849" s="192" t="s">
        <v>997</v>
      </c>
      <c r="F849" s="193" t="s">
        <v>998</v>
      </c>
      <c r="G849" s="194" t="s">
        <v>299</v>
      </c>
      <c r="H849" s="195">
        <v>400.36500000000001</v>
      </c>
      <c r="I849" s="196"/>
      <c r="J849" s="195">
        <f>ROUND(I849*H849,3)</f>
        <v>0</v>
      </c>
      <c r="K849" s="197"/>
      <c r="L849" s="198"/>
      <c r="M849" s="199" t="s">
        <v>1</v>
      </c>
      <c r="N849" s="200" t="s">
        <v>42</v>
      </c>
      <c r="P849" s="159">
        <f>O849*H849</f>
        <v>0</v>
      </c>
      <c r="Q849" s="159">
        <v>0</v>
      </c>
      <c r="R849" s="159">
        <f>Q849*H849</f>
        <v>0</v>
      </c>
      <c r="S849" s="159">
        <v>0</v>
      </c>
      <c r="T849" s="160">
        <f>S849*H849</f>
        <v>0</v>
      </c>
      <c r="AR849" s="161" t="s">
        <v>249</v>
      </c>
      <c r="AT849" s="161" t="s">
        <v>262</v>
      </c>
      <c r="AU849" s="161" t="s">
        <v>85</v>
      </c>
      <c r="AY849" s="17" t="s">
        <v>167</v>
      </c>
      <c r="BE849" s="96">
        <f>IF(N849="základná",J849,0)</f>
        <v>0</v>
      </c>
      <c r="BF849" s="96">
        <f>IF(N849="znížená",J849,0)</f>
        <v>0</v>
      </c>
      <c r="BG849" s="96">
        <f>IF(N849="zákl. prenesená",J849,0)</f>
        <v>0</v>
      </c>
      <c r="BH849" s="96">
        <f>IF(N849="zníž. prenesená",J849,0)</f>
        <v>0</v>
      </c>
      <c r="BI849" s="96">
        <f>IF(N849="nulová",J849,0)</f>
        <v>0</v>
      </c>
      <c r="BJ849" s="17" t="s">
        <v>85</v>
      </c>
      <c r="BK849" s="162">
        <f>ROUND(I849*H849,3)</f>
        <v>0</v>
      </c>
      <c r="BL849" s="17" t="s">
        <v>202</v>
      </c>
      <c r="BM849" s="161" t="s">
        <v>999</v>
      </c>
    </row>
    <row r="850" spans="2:65" s="12" customFormat="1" x14ac:dyDescent="0.2">
      <c r="B850" s="163"/>
      <c r="D850" s="164" t="s">
        <v>173</v>
      </c>
      <c r="E850" s="165" t="s">
        <v>1</v>
      </c>
      <c r="F850" s="166" t="s">
        <v>992</v>
      </c>
      <c r="H850" s="167">
        <v>400.36500000000001</v>
      </c>
      <c r="I850" s="168"/>
      <c r="L850" s="163"/>
      <c r="M850" s="169"/>
      <c r="T850" s="170"/>
      <c r="AT850" s="165" t="s">
        <v>173</v>
      </c>
      <c r="AU850" s="165" t="s">
        <v>85</v>
      </c>
      <c r="AV850" s="12" t="s">
        <v>85</v>
      </c>
      <c r="AW850" s="12" t="s">
        <v>29</v>
      </c>
      <c r="AX850" s="12" t="s">
        <v>76</v>
      </c>
      <c r="AY850" s="165" t="s">
        <v>167</v>
      </c>
    </row>
    <row r="851" spans="2:65" s="13" customFormat="1" x14ac:dyDescent="0.2">
      <c r="B851" s="171"/>
      <c r="D851" s="164" t="s">
        <v>173</v>
      </c>
      <c r="E851" s="172" t="s">
        <v>1</v>
      </c>
      <c r="F851" s="173" t="s">
        <v>177</v>
      </c>
      <c r="H851" s="174">
        <v>400.36500000000001</v>
      </c>
      <c r="I851" s="175"/>
      <c r="L851" s="171"/>
      <c r="M851" s="176"/>
      <c r="T851" s="177"/>
      <c r="AT851" s="172" t="s">
        <v>173</v>
      </c>
      <c r="AU851" s="172" t="s">
        <v>85</v>
      </c>
      <c r="AV851" s="13" t="s">
        <v>91</v>
      </c>
      <c r="AW851" s="13" t="s">
        <v>29</v>
      </c>
      <c r="AX851" s="13" t="s">
        <v>81</v>
      </c>
      <c r="AY851" s="172" t="s">
        <v>167</v>
      </c>
    </row>
    <row r="852" spans="2:65" s="1" customFormat="1" ht="21.75" customHeight="1" x14ac:dyDescent="0.2">
      <c r="B852" s="149"/>
      <c r="C852" s="150" t="s">
        <v>567</v>
      </c>
      <c r="D852" s="150" t="s">
        <v>169</v>
      </c>
      <c r="E852" s="151" t="s">
        <v>1000</v>
      </c>
      <c r="F852" s="152" t="s">
        <v>1001</v>
      </c>
      <c r="G852" s="153" t="s">
        <v>254</v>
      </c>
      <c r="H852" s="154">
        <v>3</v>
      </c>
      <c r="I852" s="155"/>
      <c r="J852" s="154">
        <f>ROUND(I852*H852,3)</f>
        <v>0</v>
      </c>
      <c r="K852" s="156"/>
      <c r="L852" s="33"/>
      <c r="M852" s="157" t="s">
        <v>1</v>
      </c>
      <c r="N852" s="158" t="s">
        <v>42</v>
      </c>
      <c r="P852" s="159">
        <f>O852*H852</f>
        <v>0</v>
      </c>
      <c r="Q852" s="159">
        <v>0</v>
      </c>
      <c r="R852" s="159">
        <f>Q852*H852</f>
        <v>0</v>
      </c>
      <c r="S852" s="159">
        <v>0</v>
      </c>
      <c r="T852" s="160">
        <f>S852*H852</f>
        <v>0</v>
      </c>
      <c r="AR852" s="161" t="s">
        <v>202</v>
      </c>
      <c r="AT852" s="161" t="s">
        <v>169</v>
      </c>
      <c r="AU852" s="161" t="s">
        <v>85</v>
      </c>
      <c r="AY852" s="17" t="s">
        <v>167</v>
      </c>
      <c r="BE852" s="96">
        <f>IF(N852="základná",J852,0)</f>
        <v>0</v>
      </c>
      <c r="BF852" s="96">
        <f>IF(N852="znížená",J852,0)</f>
        <v>0</v>
      </c>
      <c r="BG852" s="96">
        <f>IF(N852="zákl. prenesená",J852,0)</f>
        <v>0</v>
      </c>
      <c r="BH852" s="96">
        <f>IF(N852="zníž. prenesená",J852,0)</f>
        <v>0</v>
      </c>
      <c r="BI852" s="96">
        <f>IF(N852="nulová",J852,0)</f>
        <v>0</v>
      </c>
      <c r="BJ852" s="17" t="s">
        <v>85</v>
      </c>
      <c r="BK852" s="162">
        <f>ROUND(I852*H852,3)</f>
        <v>0</v>
      </c>
      <c r="BL852" s="17" t="s">
        <v>202</v>
      </c>
      <c r="BM852" s="161" t="s">
        <v>1002</v>
      </c>
    </row>
    <row r="853" spans="2:65" s="1" customFormat="1" ht="24.2" customHeight="1" x14ac:dyDescent="0.2">
      <c r="B853" s="149"/>
      <c r="C853" s="191" t="s">
        <v>1003</v>
      </c>
      <c r="D853" s="191" t="s">
        <v>262</v>
      </c>
      <c r="E853" s="192" t="s">
        <v>1004</v>
      </c>
      <c r="F853" s="193" t="s">
        <v>1005</v>
      </c>
      <c r="G853" s="194" t="s">
        <v>254</v>
      </c>
      <c r="H853" s="195">
        <v>3</v>
      </c>
      <c r="I853" s="196"/>
      <c r="J853" s="195">
        <f>ROUND(I853*H853,3)</f>
        <v>0</v>
      </c>
      <c r="K853" s="197"/>
      <c r="L853" s="198"/>
      <c r="M853" s="199" t="s">
        <v>1</v>
      </c>
      <c r="N853" s="200" t="s">
        <v>42</v>
      </c>
      <c r="P853" s="159">
        <f>O853*H853</f>
        <v>0</v>
      </c>
      <c r="Q853" s="159">
        <v>0</v>
      </c>
      <c r="R853" s="159">
        <f>Q853*H853</f>
        <v>0</v>
      </c>
      <c r="S853" s="159">
        <v>0</v>
      </c>
      <c r="T853" s="160">
        <f>S853*H853</f>
        <v>0</v>
      </c>
      <c r="AR853" s="161" t="s">
        <v>249</v>
      </c>
      <c r="AT853" s="161" t="s">
        <v>262</v>
      </c>
      <c r="AU853" s="161" t="s">
        <v>85</v>
      </c>
      <c r="AY853" s="17" t="s">
        <v>167</v>
      </c>
      <c r="BE853" s="96">
        <f>IF(N853="základná",J853,0)</f>
        <v>0</v>
      </c>
      <c r="BF853" s="96">
        <f>IF(N853="znížená",J853,0)</f>
        <v>0</v>
      </c>
      <c r="BG853" s="96">
        <f>IF(N853="zákl. prenesená",J853,0)</f>
        <v>0</v>
      </c>
      <c r="BH853" s="96">
        <f>IF(N853="zníž. prenesená",J853,0)</f>
        <v>0</v>
      </c>
      <c r="BI853" s="96">
        <f>IF(N853="nulová",J853,0)</f>
        <v>0</v>
      </c>
      <c r="BJ853" s="17" t="s">
        <v>85</v>
      </c>
      <c r="BK853" s="162">
        <f>ROUND(I853*H853,3)</f>
        <v>0</v>
      </c>
      <c r="BL853" s="17" t="s">
        <v>202</v>
      </c>
      <c r="BM853" s="161" t="s">
        <v>1006</v>
      </c>
    </row>
    <row r="854" spans="2:65" s="1" customFormat="1" ht="24.2" customHeight="1" x14ac:dyDescent="0.2">
      <c r="B854" s="149"/>
      <c r="C854" s="150" t="s">
        <v>577</v>
      </c>
      <c r="D854" s="150" t="s">
        <v>169</v>
      </c>
      <c r="E854" s="151" t="s">
        <v>1007</v>
      </c>
      <c r="F854" s="152" t="s">
        <v>1008</v>
      </c>
      <c r="G854" s="153" t="s">
        <v>254</v>
      </c>
      <c r="H854" s="154">
        <v>8</v>
      </c>
      <c r="I854" s="155"/>
      <c r="J854" s="154">
        <f>ROUND(I854*H854,3)</f>
        <v>0</v>
      </c>
      <c r="K854" s="156"/>
      <c r="L854" s="33"/>
      <c r="M854" s="157" t="s">
        <v>1</v>
      </c>
      <c r="N854" s="158" t="s">
        <v>42</v>
      </c>
      <c r="P854" s="159">
        <f>O854*H854</f>
        <v>0</v>
      </c>
      <c r="Q854" s="159">
        <v>0</v>
      </c>
      <c r="R854" s="159">
        <f>Q854*H854</f>
        <v>0</v>
      </c>
      <c r="S854" s="159">
        <v>0</v>
      </c>
      <c r="T854" s="160">
        <f>S854*H854</f>
        <v>0</v>
      </c>
      <c r="AR854" s="161" t="s">
        <v>202</v>
      </c>
      <c r="AT854" s="161" t="s">
        <v>169</v>
      </c>
      <c r="AU854" s="161" t="s">
        <v>85</v>
      </c>
      <c r="AY854" s="17" t="s">
        <v>167</v>
      </c>
      <c r="BE854" s="96">
        <f>IF(N854="základná",J854,0)</f>
        <v>0</v>
      </c>
      <c r="BF854" s="96">
        <f>IF(N854="znížená",J854,0)</f>
        <v>0</v>
      </c>
      <c r="BG854" s="96">
        <f>IF(N854="zákl. prenesená",J854,0)</f>
        <v>0</v>
      </c>
      <c r="BH854" s="96">
        <f>IF(N854="zníž. prenesená",J854,0)</f>
        <v>0</v>
      </c>
      <c r="BI854" s="96">
        <f>IF(N854="nulová",J854,0)</f>
        <v>0</v>
      </c>
      <c r="BJ854" s="17" t="s">
        <v>85</v>
      </c>
      <c r="BK854" s="162">
        <f>ROUND(I854*H854,3)</f>
        <v>0</v>
      </c>
      <c r="BL854" s="17" t="s">
        <v>202</v>
      </c>
      <c r="BM854" s="161" t="s">
        <v>1009</v>
      </c>
    </row>
    <row r="855" spans="2:65" s="1" customFormat="1" ht="37.9" customHeight="1" x14ac:dyDescent="0.2">
      <c r="B855" s="149"/>
      <c r="C855" s="150" t="s">
        <v>1010</v>
      </c>
      <c r="D855" s="150" t="s">
        <v>169</v>
      </c>
      <c r="E855" s="151" t="s">
        <v>1011</v>
      </c>
      <c r="F855" s="152" t="s">
        <v>1012</v>
      </c>
      <c r="G855" s="153" t="s">
        <v>299</v>
      </c>
      <c r="H855" s="154">
        <v>144.94</v>
      </c>
      <c r="I855" s="155"/>
      <c r="J855" s="154">
        <f>ROUND(I855*H855,3)</f>
        <v>0</v>
      </c>
      <c r="K855" s="156"/>
      <c r="L855" s="33"/>
      <c r="M855" s="157" t="s">
        <v>1</v>
      </c>
      <c r="N855" s="158" t="s">
        <v>42</v>
      </c>
      <c r="P855" s="159">
        <f>O855*H855</f>
        <v>0</v>
      </c>
      <c r="Q855" s="159">
        <v>0</v>
      </c>
      <c r="R855" s="159">
        <f>Q855*H855</f>
        <v>0</v>
      </c>
      <c r="S855" s="159">
        <v>0</v>
      </c>
      <c r="T855" s="160">
        <f>S855*H855</f>
        <v>0</v>
      </c>
      <c r="AR855" s="161" t="s">
        <v>202</v>
      </c>
      <c r="AT855" s="161" t="s">
        <v>169</v>
      </c>
      <c r="AU855" s="161" t="s">
        <v>85</v>
      </c>
      <c r="AY855" s="17" t="s">
        <v>167</v>
      </c>
      <c r="BE855" s="96">
        <f>IF(N855="základná",J855,0)</f>
        <v>0</v>
      </c>
      <c r="BF855" s="96">
        <f>IF(N855="znížená",J855,0)</f>
        <v>0</v>
      </c>
      <c r="BG855" s="96">
        <f>IF(N855="zákl. prenesená",J855,0)</f>
        <v>0</v>
      </c>
      <c r="BH855" s="96">
        <f>IF(N855="zníž. prenesená",J855,0)</f>
        <v>0</v>
      </c>
      <c r="BI855" s="96">
        <f>IF(N855="nulová",J855,0)</f>
        <v>0</v>
      </c>
      <c r="BJ855" s="17" t="s">
        <v>85</v>
      </c>
      <c r="BK855" s="162">
        <f>ROUND(I855*H855,3)</f>
        <v>0</v>
      </c>
      <c r="BL855" s="17" t="s">
        <v>202</v>
      </c>
      <c r="BM855" s="161" t="s">
        <v>1013</v>
      </c>
    </row>
    <row r="856" spans="2:65" s="12" customFormat="1" x14ac:dyDescent="0.2">
      <c r="B856" s="163"/>
      <c r="D856" s="164" t="s">
        <v>173</v>
      </c>
      <c r="E856" s="165" t="s">
        <v>1</v>
      </c>
      <c r="F856" s="166" t="s">
        <v>1014</v>
      </c>
      <c r="H856" s="167">
        <v>57.365000000000002</v>
      </c>
      <c r="I856" s="168"/>
      <c r="L856" s="163"/>
      <c r="M856" s="169"/>
      <c r="T856" s="170"/>
      <c r="AT856" s="165" t="s">
        <v>173</v>
      </c>
      <c r="AU856" s="165" t="s">
        <v>85</v>
      </c>
      <c r="AV856" s="12" t="s">
        <v>85</v>
      </c>
      <c r="AW856" s="12" t="s">
        <v>29</v>
      </c>
      <c r="AX856" s="12" t="s">
        <v>76</v>
      </c>
      <c r="AY856" s="165" t="s">
        <v>167</v>
      </c>
    </row>
    <row r="857" spans="2:65" s="12" customFormat="1" x14ac:dyDescent="0.2">
      <c r="B857" s="163"/>
      <c r="D857" s="164" t="s">
        <v>173</v>
      </c>
      <c r="E857" s="165" t="s">
        <v>1</v>
      </c>
      <c r="F857" s="166" t="s">
        <v>1015</v>
      </c>
      <c r="H857" s="167">
        <v>74.623999999999995</v>
      </c>
      <c r="I857" s="168"/>
      <c r="L857" s="163"/>
      <c r="M857" s="169"/>
      <c r="T857" s="170"/>
      <c r="AT857" s="165" t="s">
        <v>173</v>
      </c>
      <c r="AU857" s="165" t="s">
        <v>85</v>
      </c>
      <c r="AV857" s="12" t="s">
        <v>85</v>
      </c>
      <c r="AW857" s="12" t="s">
        <v>29</v>
      </c>
      <c r="AX857" s="12" t="s">
        <v>76</v>
      </c>
      <c r="AY857" s="165" t="s">
        <v>167</v>
      </c>
    </row>
    <row r="858" spans="2:65" s="12" customFormat="1" x14ac:dyDescent="0.2">
      <c r="B858" s="163"/>
      <c r="D858" s="164" t="s">
        <v>173</v>
      </c>
      <c r="E858" s="165" t="s">
        <v>1</v>
      </c>
      <c r="F858" s="166" t="s">
        <v>1016</v>
      </c>
      <c r="H858" s="167">
        <v>6.2629999999999999</v>
      </c>
      <c r="I858" s="168"/>
      <c r="L858" s="163"/>
      <c r="M858" s="169"/>
      <c r="T858" s="170"/>
      <c r="AT858" s="165" t="s">
        <v>173</v>
      </c>
      <c r="AU858" s="165" t="s">
        <v>85</v>
      </c>
      <c r="AV858" s="12" t="s">
        <v>85</v>
      </c>
      <c r="AW858" s="12" t="s">
        <v>29</v>
      </c>
      <c r="AX858" s="12" t="s">
        <v>76</v>
      </c>
      <c r="AY858" s="165" t="s">
        <v>167</v>
      </c>
    </row>
    <row r="859" spans="2:65" s="12" customFormat="1" x14ac:dyDescent="0.2">
      <c r="B859" s="163"/>
      <c r="D859" s="164" t="s">
        <v>173</v>
      </c>
      <c r="E859" s="165" t="s">
        <v>1</v>
      </c>
      <c r="F859" s="166" t="s">
        <v>1017</v>
      </c>
      <c r="H859" s="167">
        <v>6.6879999999999997</v>
      </c>
      <c r="I859" s="168"/>
      <c r="L859" s="163"/>
      <c r="M859" s="169"/>
      <c r="T859" s="170"/>
      <c r="AT859" s="165" t="s">
        <v>173</v>
      </c>
      <c r="AU859" s="165" t="s">
        <v>85</v>
      </c>
      <c r="AV859" s="12" t="s">
        <v>85</v>
      </c>
      <c r="AW859" s="12" t="s">
        <v>29</v>
      </c>
      <c r="AX859" s="12" t="s">
        <v>76</v>
      </c>
      <c r="AY859" s="165" t="s">
        <v>167</v>
      </c>
    </row>
    <row r="860" spans="2:65" s="13" customFormat="1" x14ac:dyDescent="0.2">
      <c r="B860" s="171"/>
      <c r="D860" s="164" t="s">
        <v>173</v>
      </c>
      <c r="E860" s="172" t="s">
        <v>1</v>
      </c>
      <c r="F860" s="173" t="s">
        <v>177</v>
      </c>
      <c r="H860" s="174">
        <v>144.94</v>
      </c>
      <c r="I860" s="175"/>
      <c r="L860" s="171"/>
      <c r="M860" s="176"/>
      <c r="T860" s="177"/>
      <c r="AT860" s="172" t="s">
        <v>173</v>
      </c>
      <c r="AU860" s="172" t="s">
        <v>85</v>
      </c>
      <c r="AV860" s="13" t="s">
        <v>91</v>
      </c>
      <c r="AW860" s="13" t="s">
        <v>29</v>
      </c>
      <c r="AX860" s="13" t="s">
        <v>81</v>
      </c>
      <c r="AY860" s="172" t="s">
        <v>167</v>
      </c>
    </row>
    <row r="861" spans="2:65" s="1" customFormat="1" ht="24.2" customHeight="1" x14ac:dyDescent="0.2">
      <c r="B861" s="149"/>
      <c r="C861" s="191" t="s">
        <v>584</v>
      </c>
      <c r="D861" s="191" t="s">
        <v>262</v>
      </c>
      <c r="E861" s="192" t="s">
        <v>1018</v>
      </c>
      <c r="F861" s="193" t="s">
        <v>1019</v>
      </c>
      <c r="G861" s="194" t="s">
        <v>299</v>
      </c>
      <c r="H861" s="195">
        <v>152.18299999999999</v>
      </c>
      <c r="I861" s="196"/>
      <c r="J861" s="195">
        <f>ROUND(I861*H861,3)</f>
        <v>0</v>
      </c>
      <c r="K861" s="197"/>
      <c r="L861" s="198"/>
      <c r="M861" s="199" t="s">
        <v>1</v>
      </c>
      <c r="N861" s="200" t="s">
        <v>42</v>
      </c>
      <c r="P861" s="159">
        <f>O861*H861</f>
        <v>0</v>
      </c>
      <c r="Q861" s="159">
        <v>0</v>
      </c>
      <c r="R861" s="159">
        <f>Q861*H861</f>
        <v>0</v>
      </c>
      <c r="S861" s="159">
        <v>0</v>
      </c>
      <c r="T861" s="160">
        <f>S861*H861</f>
        <v>0</v>
      </c>
      <c r="AR861" s="161" t="s">
        <v>249</v>
      </c>
      <c r="AT861" s="161" t="s">
        <v>262</v>
      </c>
      <c r="AU861" s="161" t="s">
        <v>85</v>
      </c>
      <c r="AY861" s="17" t="s">
        <v>167</v>
      </c>
      <c r="BE861" s="96">
        <f>IF(N861="základná",J861,0)</f>
        <v>0</v>
      </c>
      <c r="BF861" s="96">
        <f>IF(N861="znížená",J861,0)</f>
        <v>0</v>
      </c>
      <c r="BG861" s="96">
        <f>IF(N861="zákl. prenesená",J861,0)</f>
        <v>0</v>
      </c>
      <c r="BH861" s="96">
        <f>IF(N861="zníž. prenesená",J861,0)</f>
        <v>0</v>
      </c>
      <c r="BI861" s="96">
        <f>IF(N861="nulová",J861,0)</f>
        <v>0</v>
      </c>
      <c r="BJ861" s="17" t="s">
        <v>85</v>
      </c>
      <c r="BK861" s="162">
        <f>ROUND(I861*H861,3)</f>
        <v>0</v>
      </c>
      <c r="BL861" s="17" t="s">
        <v>202</v>
      </c>
      <c r="BM861" s="161" t="s">
        <v>1020</v>
      </c>
    </row>
    <row r="862" spans="2:65" s="12" customFormat="1" x14ac:dyDescent="0.2">
      <c r="B862" s="163"/>
      <c r="D862" s="164" t="s">
        <v>173</v>
      </c>
      <c r="E862" s="165" t="s">
        <v>1</v>
      </c>
      <c r="F862" s="166" t="s">
        <v>1021</v>
      </c>
      <c r="H862" s="167">
        <v>59.972999999999999</v>
      </c>
      <c r="I862" s="168"/>
      <c r="L862" s="163"/>
      <c r="M862" s="169"/>
      <c r="T862" s="170"/>
      <c r="AT862" s="165" t="s">
        <v>173</v>
      </c>
      <c r="AU862" s="165" t="s">
        <v>85</v>
      </c>
      <c r="AV862" s="12" t="s">
        <v>85</v>
      </c>
      <c r="AW862" s="12" t="s">
        <v>29</v>
      </c>
      <c r="AX862" s="12" t="s">
        <v>76</v>
      </c>
      <c r="AY862" s="165" t="s">
        <v>167</v>
      </c>
    </row>
    <row r="863" spans="2:65" s="12" customFormat="1" x14ac:dyDescent="0.2">
      <c r="B863" s="163"/>
      <c r="D863" s="164" t="s">
        <v>173</v>
      </c>
      <c r="E863" s="165" t="s">
        <v>1</v>
      </c>
      <c r="F863" s="166" t="s">
        <v>1022</v>
      </c>
      <c r="H863" s="167">
        <v>78.016000000000005</v>
      </c>
      <c r="I863" s="168"/>
      <c r="L863" s="163"/>
      <c r="M863" s="169"/>
      <c r="T863" s="170"/>
      <c r="AT863" s="165" t="s">
        <v>173</v>
      </c>
      <c r="AU863" s="165" t="s">
        <v>85</v>
      </c>
      <c r="AV863" s="12" t="s">
        <v>85</v>
      </c>
      <c r="AW863" s="12" t="s">
        <v>29</v>
      </c>
      <c r="AX863" s="12" t="s">
        <v>76</v>
      </c>
      <c r="AY863" s="165" t="s">
        <v>167</v>
      </c>
    </row>
    <row r="864" spans="2:65" s="12" customFormat="1" x14ac:dyDescent="0.2">
      <c r="B864" s="163"/>
      <c r="D864" s="164" t="s">
        <v>173</v>
      </c>
      <c r="E864" s="165" t="s">
        <v>1</v>
      </c>
      <c r="F864" s="166" t="s">
        <v>1023</v>
      </c>
      <c r="H864" s="167">
        <v>7.202</v>
      </c>
      <c r="I864" s="168"/>
      <c r="L864" s="163"/>
      <c r="M864" s="169"/>
      <c r="T864" s="170"/>
      <c r="AT864" s="165" t="s">
        <v>173</v>
      </c>
      <c r="AU864" s="165" t="s">
        <v>85</v>
      </c>
      <c r="AV864" s="12" t="s">
        <v>85</v>
      </c>
      <c r="AW864" s="12" t="s">
        <v>29</v>
      </c>
      <c r="AX864" s="12" t="s">
        <v>76</v>
      </c>
      <c r="AY864" s="165" t="s">
        <v>167</v>
      </c>
    </row>
    <row r="865" spans="2:65" s="12" customFormat="1" x14ac:dyDescent="0.2">
      <c r="B865" s="163"/>
      <c r="D865" s="164" t="s">
        <v>173</v>
      </c>
      <c r="E865" s="165" t="s">
        <v>1</v>
      </c>
      <c r="F865" s="166" t="s">
        <v>1024</v>
      </c>
      <c r="H865" s="167">
        <v>6.992</v>
      </c>
      <c r="I865" s="168"/>
      <c r="L865" s="163"/>
      <c r="M865" s="169"/>
      <c r="T865" s="170"/>
      <c r="AT865" s="165" t="s">
        <v>173</v>
      </c>
      <c r="AU865" s="165" t="s">
        <v>85</v>
      </c>
      <c r="AV865" s="12" t="s">
        <v>85</v>
      </c>
      <c r="AW865" s="12" t="s">
        <v>29</v>
      </c>
      <c r="AX865" s="12" t="s">
        <v>76</v>
      </c>
      <c r="AY865" s="165" t="s">
        <v>167</v>
      </c>
    </row>
    <row r="866" spans="2:65" s="13" customFormat="1" x14ac:dyDescent="0.2">
      <c r="B866" s="171"/>
      <c r="D866" s="164" t="s">
        <v>173</v>
      </c>
      <c r="E866" s="172" t="s">
        <v>1</v>
      </c>
      <c r="F866" s="173" t="s">
        <v>177</v>
      </c>
      <c r="H866" s="174">
        <v>152.18299999999999</v>
      </c>
      <c r="I866" s="175"/>
      <c r="L866" s="171"/>
      <c r="M866" s="176"/>
      <c r="T866" s="177"/>
      <c r="AT866" s="172" t="s">
        <v>173</v>
      </c>
      <c r="AU866" s="172" t="s">
        <v>85</v>
      </c>
      <c r="AV866" s="13" t="s">
        <v>91</v>
      </c>
      <c r="AW866" s="13" t="s">
        <v>29</v>
      </c>
      <c r="AX866" s="13" t="s">
        <v>81</v>
      </c>
      <c r="AY866" s="172" t="s">
        <v>167</v>
      </c>
    </row>
    <row r="867" spans="2:65" s="1" customFormat="1" ht="24.2" customHeight="1" x14ac:dyDescent="0.2">
      <c r="B867" s="149"/>
      <c r="C867" s="150" t="s">
        <v>1025</v>
      </c>
      <c r="D867" s="150" t="s">
        <v>169</v>
      </c>
      <c r="E867" s="151" t="s">
        <v>1026</v>
      </c>
      <c r="F867" s="152" t="s">
        <v>1027</v>
      </c>
      <c r="G867" s="153" t="s">
        <v>299</v>
      </c>
      <c r="H867" s="154">
        <v>1802.7460000000001</v>
      </c>
      <c r="I867" s="155"/>
      <c r="J867" s="154">
        <f>ROUND(I867*H867,3)</f>
        <v>0</v>
      </c>
      <c r="K867" s="156"/>
      <c r="L867" s="33"/>
      <c r="M867" s="157" t="s">
        <v>1</v>
      </c>
      <c r="N867" s="158" t="s">
        <v>42</v>
      </c>
      <c r="P867" s="159">
        <f>O867*H867</f>
        <v>0</v>
      </c>
      <c r="Q867" s="159">
        <v>0</v>
      </c>
      <c r="R867" s="159">
        <f>Q867*H867</f>
        <v>0</v>
      </c>
      <c r="S867" s="159">
        <v>0</v>
      </c>
      <c r="T867" s="160">
        <f>S867*H867</f>
        <v>0</v>
      </c>
      <c r="AR867" s="161" t="s">
        <v>202</v>
      </c>
      <c r="AT867" s="161" t="s">
        <v>169</v>
      </c>
      <c r="AU867" s="161" t="s">
        <v>85</v>
      </c>
      <c r="AY867" s="17" t="s">
        <v>167</v>
      </c>
      <c r="BE867" s="96">
        <f>IF(N867="základná",J867,0)</f>
        <v>0</v>
      </c>
      <c r="BF867" s="96">
        <f>IF(N867="znížená",J867,0)</f>
        <v>0</v>
      </c>
      <c r="BG867" s="96">
        <f>IF(N867="zákl. prenesená",J867,0)</f>
        <v>0</v>
      </c>
      <c r="BH867" s="96">
        <f>IF(N867="zníž. prenesená",J867,0)</f>
        <v>0</v>
      </c>
      <c r="BI867" s="96">
        <f>IF(N867="nulová",J867,0)</f>
        <v>0</v>
      </c>
      <c r="BJ867" s="17" t="s">
        <v>85</v>
      </c>
      <c r="BK867" s="162">
        <f>ROUND(I867*H867,3)</f>
        <v>0</v>
      </c>
      <c r="BL867" s="17" t="s">
        <v>202</v>
      </c>
      <c r="BM867" s="161" t="s">
        <v>1028</v>
      </c>
    </row>
    <row r="868" spans="2:65" s="12" customFormat="1" x14ac:dyDescent="0.2">
      <c r="B868" s="163"/>
      <c r="D868" s="164" t="s">
        <v>173</v>
      </c>
      <c r="E868" s="165" t="s">
        <v>1</v>
      </c>
      <c r="F868" s="166" t="s">
        <v>1029</v>
      </c>
      <c r="H868" s="167">
        <v>114.73</v>
      </c>
      <c r="I868" s="168"/>
      <c r="L868" s="163"/>
      <c r="M868" s="169"/>
      <c r="T868" s="170"/>
      <c r="AT868" s="165" t="s">
        <v>173</v>
      </c>
      <c r="AU868" s="165" t="s">
        <v>85</v>
      </c>
      <c r="AV868" s="12" t="s">
        <v>85</v>
      </c>
      <c r="AW868" s="12" t="s">
        <v>29</v>
      </c>
      <c r="AX868" s="12" t="s">
        <v>76</v>
      </c>
      <c r="AY868" s="165" t="s">
        <v>167</v>
      </c>
    </row>
    <row r="869" spans="2:65" s="12" customFormat="1" x14ac:dyDescent="0.2">
      <c r="B869" s="163"/>
      <c r="D869" s="164" t="s">
        <v>173</v>
      </c>
      <c r="E869" s="165" t="s">
        <v>1</v>
      </c>
      <c r="F869" s="166" t="s">
        <v>1030</v>
      </c>
      <c r="H869" s="167">
        <v>90.266000000000005</v>
      </c>
      <c r="I869" s="168"/>
      <c r="L869" s="163"/>
      <c r="M869" s="169"/>
      <c r="T869" s="170"/>
      <c r="AT869" s="165" t="s">
        <v>173</v>
      </c>
      <c r="AU869" s="165" t="s">
        <v>85</v>
      </c>
      <c r="AV869" s="12" t="s">
        <v>85</v>
      </c>
      <c r="AW869" s="12" t="s">
        <v>29</v>
      </c>
      <c r="AX869" s="12" t="s">
        <v>76</v>
      </c>
      <c r="AY869" s="165" t="s">
        <v>167</v>
      </c>
    </row>
    <row r="870" spans="2:65" s="12" customFormat="1" x14ac:dyDescent="0.2">
      <c r="B870" s="163"/>
      <c r="D870" s="164" t="s">
        <v>173</v>
      </c>
      <c r="E870" s="165" t="s">
        <v>1</v>
      </c>
      <c r="F870" s="166" t="s">
        <v>1031</v>
      </c>
      <c r="H870" s="167">
        <v>223.87200000000001</v>
      </c>
      <c r="I870" s="168"/>
      <c r="L870" s="163"/>
      <c r="M870" s="169"/>
      <c r="T870" s="170"/>
      <c r="AT870" s="165" t="s">
        <v>173</v>
      </c>
      <c r="AU870" s="165" t="s">
        <v>85</v>
      </c>
      <c r="AV870" s="12" t="s">
        <v>85</v>
      </c>
      <c r="AW870" s="12" t="s">
        <v>29</v>
      </c>
      <c r="AX870" s="12" t="s">
        <v>76</v>
      </c>
      <c r="AY870" s="165" t="s">
        <v>167</v>
      </c>
    </row>
    <row r="871" spans="2:65" s="12" customFormat="1" x14ac:dyDescent="0.2">
      <c r="B871" s="163"/>
      <c r="D871" s="164" t="s">
        <v>173</v>
      </c>
      <c r="E871" s="165" t="s">
        <v>1</v>
      </c>
      <c r="F871" s="166" t="s">
        <v>1032</v>
      </c>
      <c r="H871" s="167">
        <v>910.18399999999997</v>
      </c>
      <c r="I871" s="168"/>
      <c r="L871" s="163"/>
      <c r="M871" s="169"/>
      <c r="T871" s="170"/>
      <c r="AT871" s="165" t="s">
        <v>173</v>
      </c>
      <c r="AU871" s="165" t="s">
        <v>85</v>
      </c>
      <c r="AV871" s="12" t="s">
        <v>85</v>
      </c>
      <c r="AW871" s="12" t="s">
        <v>29</v>
      </c>
      <c r="AX871" s="12" t="s">
        <v>76</v>
      </c>
      <c r="AY871" s="165" t="s">
        <v>167</v>
      </c>
    </row>
    <row r="872" spans="2:65" s="12" customFormat="1" x14ac:dyDescent="0.2">
      <c r="B872" s="163"/>
      <c r="D872" s="164" t="s">
        <v>173</v>
      </c>
      <c r="E872" s="165" t="s">
        <v>1</v>
      </c>
      <c r="F872" s="166" t="s">
        <v>1033</v>
      </c>
      <c r="H872" s="167">
        <v>237.71</v>
      </c>
      <c r="I872" s="168"/>
      <c r="L872" s="163"/>
      <c r="M872" s="169"/>
      <c r="T872" s="170"/>
      <c r="AT872" s="165" t="s">
        <v>173</v>
      </c>
      <c r="AU872" s="165" t="s">
        <v>85</v>
      </c>
      <c r="AV872" s="12" t="s">
        <v>85</v>
      </c>
      <c r="AW872" s="12" t="s">
        <v>29</v>
      </c>
      <c r="AX872" s="12" t="s">
        <v>76</v>
      </c>
      <c r="AY872" s="165" t="s">
        <v>167</v>
      </c>
    </row>
    <row r="873" spans="2:65" s="15" customFormat="1" x14ac:dyDescent="0.2">
      <c r="B873" s="184"/>
      <c r="D873" s="164" t="s">
        <v>173</v>
      </c>
      <c r="E873" s="185" t="s">
        <v>1</v>
      </c>
      <c r="F873" s="186" t="s">
        <v>1034</v>
      </c>
      <c r="H873" s="187">
        <v>1576.7620000000002</v>
      </c>
      <c r="I873" s="188"/>
      <c r="L873" s="184"/>
      <c r="M873" s="189"/>
      <c r="T873" s="190"/>
      <c r="AT873" s="185" t="s">
        <v>173</v>
      </c>
      <c r="AU873" s="185" t="s">
        <v>85</v>
      </c>
      <c r="AV873" s="15" t="s">
        <v>88</v>
      </c>
      <c r="AW873" s="15" t="s">
        <v>29</v>
      </c>
      <c r="AX873" s="15" t="s">
        <v>76</v>
      </c>
      <c r="AY873" s="185" t="s">
        <v>167</v>
      </c>
    </row>
    <row r="874" spans="2:65" s="12" customFormat="1" x14ac:dyDescent="0.2">
      <c r="B874" s="163"/>
      <c r="D874" s="164" t="s">
        <v>173</v>
      </c>
      <c r="E874" s="165" t="s">
        <v>1</v>
      </c>
      <c r="F874" s="166" t="s">
        <v>1035</v>
      </c>
      <c r="H874" s="167">
        <v>86.944000000000003</v>
      </c>
      <c r="I874" s="168"/>
      <c r="L874" s="163"/>
      <c r="M874" s="169"/>
      <c r="T874" s="170"/>
      <c r="AT874" s="165" t="s">
        <v>173</v>
      </c>
      <c r="AU874" s="165" t="s">
        <v>85</v>
      </c>
      <c r="AV874" s="12" t="s">
        <v>85</v>
      </c>
      <c r="AW874" s="12" t="s">
        <v>29</v>
      </c>
      <c r="AX874" s="12" t="s">
        <v>76</v>
      </c>
      <c r="AY874" s="165" t="s">
        <v>167</v>
      </c>
    </row>
    <row r="875" spans="2:65" s="12" customFormat="1" x14ac:dyDescent="0.2">
      <c r="B875" s="163"/>
      <c r="D875" s="164" t="s">
        <v>173</v>
      </c>
      <c r="E875" s="165" t="s">
        <v>1</v>
      </c>
      <c r="F875" s="166" t="s">
        <v>1036</v>
      </c>
      <c r="H875" s="167">
        <v>59.29</v>
      </c>
      <c r="I875" s="168"/>
      <c r="L875" s="163"/>
      <c r="M875" s="169"/>
      <c r="T875" s="170"/>
      <c r="AT875" s="165" t="s">
        <v>173</v>
      </c>
      <c r="AU875" s="165" t="s">
        <v>85</v>
      </c>
      <c r="AV875" s="12" t="s">
        <v>85</v>
      </c>
      <c r="AW875" s="12" t="s">
        <v>29</v>
      </c>
      <c r="AX875" s="12" t="s">
        <v>76</v>
      </c>
      <c r="AY875" s="165" t="s">
        <v>167</v>
      </c>
    </row>
    <row r="876" spans="2:65" s="12" customFormat="1" x14ac:dyDescent="0.2">
      <c r="B876" s="163"/>
      <c r="D876" s="164" t="s">
        <v>173</v>
      </c>
      <c r="E876" s="165" t="s">
        <v>1</v>
      </c>
      <c r="F876" s="166" t="s">
        <v>1037</v>
      </c>
      <c r="H876" s="167">
        <v>24.75</v>
      </c>
      <c r="I876" s="168"/>
      <c r="L876" s="163"/>
      <c r="M876" s="169"/>
      <c r="T876" s="170"/>
      <c r="AT876" s="165" t="s">
        <v>173</v>
      </c>
      <c r="AU876" s="165" t="s">
        <v>85</v>
      </c>
      <c r="AV876" s="12" t="s">
        <v>85</v>
      </c>
      <c r="AW876" s="12" t="s">
        <v>29</v>
      </c>
      <c r="AX876" s="12" t="s">
        <v>76</v>
      </c>
      <c r="AY876" s="165" t="s">
        <v>167</v>
      </c>
    </row>
    <row r="877" spans="2:65" s="12" customFormat="1" x14ac:dyDescent="0.2">
      <c r="B877" s="163"/>
      <c r="D877" s="164" t="s">
        <v>173</v>
      </c>
      <c r="E877" s="165" t="s">
        <v>1</v>
      </c>
      <c r="F877" s="166" t="s">
        <v>987</v>
      </c>
      <c r="H877" s="167">
        <v>55</v>
      </c>
      <c r="I877" s="168"/>
      <c r="L877" s="163"/>
      <c r="M877" s="169"/>
      <c r="T877" s="170"/>
      <c r="AT877" s="165" t="s">
        <v>173</v>
      </c>
      <c r="AU877" s="165" t="s">
        <v>85</v>
      </c>
      <c r="AV877" s="12" t="s">
        <v>85</v>
      </c>
      <c r="AW877" s="12" t="s">
        <v>29</v>
      </c>
      <c r="AX877" s="12" t="s">
        <v>76</v>
      </c>
      <c r="AY877" s="165" t="s">
        <v>167</v>
      </c>
    </row>
    <row r="878" spans="2:65" s="15" customFormat="1" x14ac:dyDescent="0.2">
      <c r="B878" s="184"/>
      <c r="D878" s="164" t="s">
        <v>173</v>
      </c>
      <c r="E878" s="185" t="s">
        <v>1</v>
      </c>
      <c r="F878" s="186" t="s">
        <v>1038</v>
      </c>
      <c r="H878" s="187">
        <v>225.98400000000001</v>
      </c>
      <c r="I878" s="188"/>
      <c r="L878" s="184"/>
      <c r="M878" s="189"/>
      <c r="T878" s="190"/>
      <c r="AT878" s="185" t="s">
        <v>173</v>
      </c>
      <c r="AU878" s="185" t="s">
        <v>85</v>
      </c>
      <c r="AV878" s="15" t="s">
        <v>88</v>
      </c>
      <c r="AW878" s="15" t="s">
        <v>29</v>
      </c>
      <c r="AX878" s="15" t="s">
        <v>76</v>
      </c>
      <c r="AY878" s="185" t="s">
        <v>167</v>
      </c>
    </row>
    <row r="879" spans="2:65" s="13" customFormat="1" x14ac:dyDescent="0.2">
      <c r="B879" s="171"/>
      <c r="D879" s="164" t="s">
        <v>173</v>
      </c>
      <c r="E879" s="172" t="s">
        <v>1</v>
      </c>
      <c r="F879" s="173" t="s">
        <v>177</v>
      </c>
      <c r="H879" s="174">
        <v>1802.7460000000001</v>
      </c>
      <c r="I879" s="175"/>
      <c r="L879" s="171"/>
      <c r="M879" s="176"/>
      <c r="T879" s="177"/>
      <c r="AT879" s="172" t="s">
        <v>173</v>
      </c>
      <c r="AU879" s="172" t="s">
        <v>85</v>
      </c>
      <c r="AV879" s="13" t="s">
        <v>91</v>
      </c>
      <c r="AW879" s="13" t="s">
        <v>29</v>
      </c>
      <c r="AX879" s="13" t="s">
        <v>81</v>
      </c>
      <c r="AY879" s="172" t="s">
        <v>167</v>
      </c>
    </row>
    <row r="880" spans="2:65" s="1" customFormat="1" ht="37.9" customHeight="1" x14ac:dyDescent="0.2">
      <c r="B880" s="149"/>
      <c r="C880" s="191" t="s">
        <v>588</v>
      </c>
      <c r="D880" s="191" t="s">
        <v>262</v>
      </c>
      <c r="E880" s="192" t="s">
        <v>1039</v>
      </c>
      <c r="F880" s="193" t="s">
        <v>1040</v>
      </c>
      <c r="G880" s="194" t="s">
        <v>299</v>
      </c>
      <c r="H880" s="195">
        <v>785.21</v>
      </c>
      <c r="I880" s="196"/>
      <c r="J880" s="195">
        <f>ROUND(I880*H880,3)</f>
        <v>0</v>
      </c>
      <c r="K880" s="197"/>
      <c r="L880" s="198"/>
      <c r="M880" s="199" t="s">
        <v>1</v>
      </c>
      <c r="N880" s="200" t="s">
        <v>42</v>
      </c>
      <c r="P880" s="159">
        <f>O880*H880</f>
        <v>0</v>
      </c>
      <c r="Q880" s="159">
        <v>0</v>
      </c>
      <c r="R880" s="159">
        <f>Q880*H880</f>
        <v>0</v>
      </c>
      <c r="S880" s="159">
        <v>0</v>
      </c>
      <c r="T880" s="160">
        <f>S880*H880</f>
        <v>0</v>
      </c>
      <c r="AR880" s="161" t="s">
        <v>249</v>
      </c>
      <c r="AT880" s="161" t="s">
        <v>262</v>
      </c>
      <c r="AU880" s="161" t="s">
        <v>85</v>
      </c>
      <c r="AY880" s="17" t="s">
        <v>167</v>
      </c>
      <c r="BE880" s="96">
        <f>IF(N880="základná",J880,0)</f>
        <v>0</v>
      </c>
      <c r="BF880" s="96">
        <f>IF(N880="znížená",J880,0)</f>
        <v>0</v>
      </c>
      <c r="BG880" s="96">
        <f>IF(N880="zákl. prenesená",J880,0)</f>
        <v>0</v>
      </c>
      <c r="BH880" s="96">
        <f>IF(N880="zníž. prenesená",J880,0)</f>
        <v>0</v>
      </c>
      <c r="BI880" s="96">
        <f>IF(N880="nulová",J880,0)</f>
        <v>0</v>
      </c>
      <c r="BJ880" s="17" t="s">
        <v>85</v>
      </c>
      <c r="BK880" s="162">
        <f>ROUND(I880*H880,3)</f>
        <v>0</v>
      </c>
      <c r="BL880" s="17" t="s">
        <v>202</v>
      </c>
      <c r="BM880" s="161" t="s">
        <v>1041</v>
      </c>
    </row>
    <row r="881" spans="2:65" s="12" customFormat="1" x14ac:dyDescent="0.2">
      <c r="B881" s="163"/>
      <c r="D881" s="164" t="s">
        <v>173</v>
      </c>
      <c r="E881" s="165" t="s">
        <v>1</v>
      </c>
      <c r="F881" s="166" t="s">
        <v>1021</v>
      </c>
      <c r="H881" s="167">
        <v>59.972999999999999</v>
      </c>
      <c r="I881" s="168"/>
      <c r="L881" s="163"/>
      <c r="M881" s="169"/>
      <c r="T881" s="170"/>
      <c r="AT881" s="165" t="s">
        <v>173</v>
      </c>
      <c r="AU881" s="165" t="s">
        <v>85</v>
      </c>
      <c r="AV881" s="12" t="s">
        <v>85</v>
      </c>
      <c r="AW881" s="12" t="s">
        <v>29</v>
      </c>
      <c r="AX881" s="12" t="s">
        <v>76</v>
      </c>
      <c r="AY881" s="165" t="s">
        <v>167</v>
      </c>
    </row>
    <row r="882" spans="2:65" s="12" customFormat="1" x14ac:dyDescent="0.2">
      <c r="B882" s="163"/>
      <c r="D882" s="164" t="s">
        <v>173</v>
      </c>
      <c r="E882" s="165" t="s">
        <v>1</v>
      </c>
      <c r="F882" s="166" t="s">
        <v>1042</v>
      </c>
      <c r="H882" s="167">
        <v>47.185000000000002</v>
      </c>
      <c r="I882" s="168"/>
      <c r="L882" s="163"/>
      <c r="M882" s="169"/>
      <c r="T882" s="170"/>
      <c r="AT882" s="165" t="s">
        <v>173</v>
      </c>
      <c r="AU882" s="165" t="s">
        <v>85</v>
      </c>
      <c r="AV882" s="12" t="s">
        <v>85</v>
      </c>
      <c r="AW882" s="12" t="s">
        <v>29</v>
      </c>
      <c r="AX882" s="12" t="s">
        <v>76</v>
      </c>
      <c r="AY882" s="165" t="s">
        <v>167</v>
      </c>
    </row>
    <row r="883" spans="2:65" s="12" customFormat="1" x14ac:dyDescent="0.2">
      <c r="B883" s="163"/>
      <c r="D883" s="164" t="s">
        <v>173</v>
      </c>
      <c r="E883" s="165" t="s">
        <v>1</v>
      </c>
      <c r="F883" s="166" t="s">
        <v>1022</v>
      </c>
      <c r="H883" s="167">
        <v>78.016000000000005</v>
      </c>
      <c r="I883" s="168"/>
      <c r="L883" s="163"/>
      <c r="M883" s="169"/>
      <c r="T883" s="170"/>
      <c r="AT883" s="165" t="s">
        <v>173</v>
      </c>
      <c r="AU883" s="165" t="s">
        <v>85</v>
      </c>
      <c r="AV883" s="12" t="s">
        <v>85</v>
      </c>
      <c r="AW883" s="12" t="s">
        <v>29</v>
      </c>
      <c r="AX883" s="12" t="s">
        <v>76</v>
      </c>
      <c r="AY883" s="165" t="s">
        <v>167</v>
      </c>
    </row>
    <row r="884" spans="2:65" s="12" customFormat="1" x14ac:dyDescent="0.2">
      <c r="B884" s="163"/>
      <c r="D884" s="164" t="s">
        <v>173</v>
      </c>
      <c r="E884" s="165" t="s">
        <v>1</v>
      </c>
      <c r="F884" s="166" t="s">
        <v>1043</v>
      </c>
      <c r="H884" s="167">
        <v>475.77800000000002</v>
      </c>
      <c r="I884" s="168"/>
      <c r="L884" s="163"/>
      <c r="M884" s="169"/>
      <c r="T884" s="170"/>
      <c r="AT884" s="165" t="s">
        <v>173</v>
      </c>
      <c r="AU884" s="165" t="s">
        <v>85</v>
      </c>
      <c r="AV884" s="12" t="s">
        <v>85</v>
      </c>
      <c r="AW884" s="12" t="s">
        <v>29</v>
      </c>
      <c r="AX884" s="12" t="s">
        <v>76</v>
      </c>
      <c r="AY884" s="165" t="s">
        <v>167</v>
      </c>
    </row>
    <row r="885" spans="2:65" s="12" customFormat="1" x14ac:dyDescent="0.2">
      <c r="B885" s="163"/>
      <c r="D885" s="164" t="s">
        <v>173</v>
      </c>
      <c r="E885" s="165" t="s">
        <v>1</v>
      </c>
      <c r="F885" s="166" t="s">
        <v>1044</v>
      </c>
      <c r="H885" s="167">
        <v>124.258</v>
      </c>
      <c r="I885" s="168"/>
      <c r="L885" s="163"/>
      <c r="M885" s="169"/>
      <c r="T885" s="170"/>
      <c r="AT885" s="165" t="s">
        <v>173</v>
      </c>
      <c r="AU885" s="165" t="s">
        <v>85</v>
      </c>
      <c r="AV885" s="12" t="s">
        <v>85</v>
      </c>
      <c r="AW885" s="12" t="s">
        <v>29</v>
      </c>
      <c r="AX885" s="12" t="s">
        <v>76</v>
      </c>
      <c r="AY885" s="165" t="s">
        <v>167</v>
      </c>
    </row>
    <row r="886" spans="2:65" s="13" customFormat="1" x14ac:dyDescent="0.2">
      <c r="B886" s="171"/>
      <c r="D886" s="164" t="s">
        <v>173</v>
      </c>
      <c r="E886" s="172" t="s">
        <v>1</v>
      </c>
      <c r="F886" s="173" t="s">
        <v>177</v>
      </c>
      <c r="H886" s="174">
        <v>785.21</v>
      </c>
      <c r="I886" s="175"/>
      <c r="L886" s="171"/>
      <c r="M886" s="176"/>
      <c r="T886" s="177"/>
      <c r="AT886" s="172" t="s">
        <v>173</v>
      </c>
      <c r="AU886" s="172" t="s">
        <v>85</v>
      </c>
      <c r="AV886" s="13" t="s">
        <v>91</v>
      </c>
      <c r="AW886" s="13" t="s">
        <v>29</v>
      </c>
      <c r="AX886" s="13" t="s">
        <v>81</v>
      </c>
      <c r="AY886" s="172" t="s">
        <v>167</v>
      </c>
    </row>
    <row r="887" spans="2:65" s="1" customFormat="1" ht="16.5" customHeight="1" x14ac:dyDescent="0.2">
      <c r="B887" s="149"/>
      <c r="C887" s="191" t="s">
        <v>1045</v>
      </c>
      <c r="D887" s="191" t="s">
        <v>262</v>
      </c>
      <c r="E887" s="192" t="s">
        <v>1046</v>
      </c>
      <c r="F887" s="193" t="s">
        <v>1047</v>
      </c>
      <c r="G887" s="194" t="s">
        <v>299</v>
      </c>
      <c r="H887" s="195">
        <v>916.04499999999996</v>
      </c>
      <c r="I887" s="196"/>
      <c r="J887" s="195">
        <f>ROUND(I887*H887,3)</f>
        <v>0</v>
      </c>
      <c r="K887" s="197"/>
      <c r="L887" s="198"/>
      <c r="M887" s="199" t="s">
        <v>1</v>
      </c>
      <c r="N887" s="200" t="s">
        <v>42</v>
      </c>
      <c r="P887" s="159">
        <f>O887*H887</f>
        <v>0</v>
      </c>
      <c r="Q887" s="159">
        <v>0</v>
      </c>
      <c r="R887" s="159">
        <f>Q887*H887</f>
        <v>0</v>
      </c>
      <c r="S887" s="159">
        <v>0</v>
      </c>
      <c r="T887" s="160">
        <f>S887*H887</f>
        <v>0</v>
      </c>
      <c r="AR887" s="161" t="s">
        <v>249</v>
      </c>
      <c r="AT887" s="161" t="s">
        <v>262</v>
      </c>
      <c r="AU887" s="161" t="s">
        <v>85</v>
      </c>
      <c r="AY887" s="17" t="s">
        <v>167</v>
      </c>
      <c r="BE887" s="96">
        <f>IF(N887="základná",J887,0)</f>
        <v>0</v>
      </c>
      <c r="BF887" s="96">
        <f>IF(N887="znížená",J887,0)</f>
        <v>0</v>
      </c>
      <c r="BG887" s="96">
        <f>IF(N887="zákl. prenesená",J887,0)</f>
        <v>0</v>
      </c>
      <c r="BH887" s="96">
        <f>IF(N887="zníž. prenesená",J887,0)</f>
        <v>0</v>
      </c>
      <c r="BI887" s="96">
        <f>IF(N887="nulová",J887,0)</f>
        <v>0</v>
      </c>
      <c r="BJ887" s="17" t="s">
        <v>85</v>
      </c>
      <c r="BK887" s="162">
        <f>ROUND(I887*H887,3)</f>
        <v>0</v>
      </c>
      <c r="BL887" s="17" t="s">
        <v>202</v>
      </c>
      <c r="BM887" s="161" t="s">
        <v>1048</v>
      </c>
    </row>
    <row r="888" spans="2:65" s="12" customFormat="1" x14ac:dyDescent="0.2">
      <c r="B888" s="163"/>
      <c r="D888" s="164" t="s">
        <v>173</v>
      </c>
      <c r="E888" s="165" t="s">
        <v>1</v>
      </c>
      <c r="F888" s="166" t="s">
        <v>1042</v>
      </c>
      <c r="H888" s="167">
        <v>47.185000000000002</v>
      </c>
      <c r="I888" s="168"/>
      <c r="L888" s="163"/>
      <c r="M888" s="169"/>
      <c r="T888" s="170"/>
      <c r="AT888" s="165" t="s">
        <v>173</v>
      </c>
      <c r="AU888" s="165" t="s">
        <v>85</v>
      </c>
      <c r="AV888" s="12" t="s">
        <v>85</v>
      </c>
      <c r="AW888" s="12" t="s">
        <v>29</v>
      </c>
      <c r="AX888" s="12" t="s">
        <v>76</v>
      </c>
      <c r="AY888" s="165" t="s">
        <v>167</v>
      </c>
    </row>
    <row r="889" spans="2:65" s="12" customFormat="1" x14ac:dyDescent="0.2">
      <c r="B889" s="163"/>
      <c r="D889" s="164" t="s">
        <v>173</v>
      </c>
      <c r="E889" s="165" t="s">
        <v>1</v>
      </c>
      <c r="F889" s="166" t="s">
        <v>1022</v>
      </c>
      <c r="H889" s="167">
        <v>78.016000000000005</v>
      </c>
      <c r="I889" s="168"/>
      <c r="L889" s="163"/>
      <c r="M889" s="169"/>
      <c r="T889" s="170"/>
      <c r="AT889" s="165" t="s">
        <v>173</v>
      </c>
      <c r="AU889" s="165" t="s">
        <v>85</v>
      </c>
      <c r="AV889" s="12" t="s">
        <v>85</v>
      </c>
      <c r="AW889" s="12" t="s">
        <v>29</v>
      </c>
      <c r="AX889" s="12" t="s">
        <v>76</v>
      </c>
      <c r="AY889" s="165" t="s">
        <v>167</v>
      </c>
    </row>
    <row r="890" spans="2:65" s="12" customFormat="1" x14ac:dyDescent="0.2">
      <c r="B890" s="163"/>
      <c r="D890" s="164" t="s">
        <v>173</v>
      </c>
      <c r="E890" s="165" t="s">
        <v>1</v>
      </c>
      <c r="F890" s="166" t="s">
        <v>1043</v>
      </c>
      <c r="H890" s="167">
        <v>475.77800000000002</v>
      </c>
      <c r="I890" s="168"/>
      <c r="L890" s="163"/>
      <c r="M890" s="169"/>
      <c r="T890" s="170"/>
      <c r="AT890" s="165" t="s">
        <v>173</v>
      </c>
      <c r="AU890" s="165" t="s">
        <v>85</v>
      </c>
      <c r="AV890" s="12" t="s">
        <v>85</v>
      </c>
      <c r="AW890" s="12" t="s">
        <v>29</v>
      </c>
      <c r="AX890" s="12" t="s">
        <v>76</v>
      </c>
      <c r="AY890" s="165" t="s">
        <v>167</v>
      </c>
    </row>
    <row r="891" spans="2:65" s="12" customFormat="1" x14ac:dyDescent="0.2">
      <c r="B891" s="163"/>
      <c r="D891" s="164" t="s">
        <v>173</v>
      </c>
      <c r="E891" s="165" t="s">
        <v>1</v>
      </c>
      <c r="F891" s="166" t="s">
        <v>1044</v>
      </c>
      <c r="H891" s="167">
        <v>124.258</v>
      </c>
      <c r="I891" s="168"/>
      <c r="L891" s="163"/>
      <c r="M891" s="169"/>
      <c r="T891" s="170"/>
      <c r="AT891" s="165" t="s">
        <v>173</v>
      </c>
      <c r="AU891" s="165" t="s">
        <v>85</v>
      </c>
      <c r="AV891" s="12" t="s">
        <v>85</v>
      </c>
      <c r="AW891" s="12" t="s">
        <v>29</v>
      </c>
      <c r="AX891" s="12" t="s">
        <v>76</v>
      </c>
      <c r="AY891" s="165" t="s">
        <v>167</v>
      </c>
    </row>
    <row r="892" spans="2:65" s="15" customFormat="1" x14ac:dyDescent="0.2">
      <c r="B892" s="184"/>
      <c r="D892" s="164" t="s">
        <v>173</v>
      </c>
      <c r="E892" s="185" t="s">
        <v>1</v>
      </c>
      <c r="F892" s="186" t="s">
        <v>245</v>
      </c>
      <c r="H892" s="187">
        <v>725.23700000000008</v>
      </c>
      <c r="I892" s="188"/>
      <c r="L892" s="184"/>
      <c r="M892" s="189"/>
      <c r="T892" s="190"/>
      <c r="AT892" s="185" t="s">
        <v>173</v>
      </c>
      <c r="AU892" s="185" t="s">
        <v>85</v>
      </c>
      <c r="AV892" s="15" t="s">
        <v>88</v>
      </c>
      <c r="AW892" s="15" t="s">
        <v>29</v>
      </c>
      <c r="AX892" s="15" t="s">
        <v>76</v>
      </c>
      <c r="AY892" s="185" t="s">
        <v>167</v>
      </c>
    </row>
    <row r="893" spans="2:65" s="12" customFormat="1" x14ac:dyDescent="0.2">
      <c r="B893" s="163"/>
      <c r="D893" s="164" t="s">
        <v>173</v>
      </c>
      <c r="E893" s="165" t="s">
        <v>1</v>
      </c>
      <c r="F893" s="166" t="s">
        <v>1049</v>
      </c>
      <c r="H893" s="167">
        <v>45.448</v>
      </c>
      <c r="I893" s="168"/>
      <c r="L893" s="163"/>
      <c r="M893" s="169"/>
      <c r="T893" s="170"/>
      <c r="AT893" s="165" t="s">
        <v>173</v>
      </c>
      <c r="AU893" s="165" t="s">
        <v>85</v>
      </c>
      <c r="AV893" s="12" t="s">
        <v>85</v>
      </c>
      <c r="AW893" s="12" t="s">
        <v>29</v>
      </c>
      <c r="AX893" s="12" t="s">
        <v>76</v>
      </c>
      <c r="AY893" s="165" t="s">
        <v>167</v>
      </c>
    </row>
    <row r="894" spans="2:65" s="12" customFormat="1" x14ac:dyDescent="0.2">
      <c r="B894" s="163"/>
      <c r="D894" s="164" t="s">
        <v>173</v>
      </c>
      <c r="E894" s="165" t="s">
        <v>1</v>
      </c>
      <c r="F894" s="166" t="s">
        <v>1050</v>
      </c>
      <c r="H894" s="167">
        <v>61.984999999999999</v>
      </c>
      <c r="I894" s="168"/>
      <c r="L894" s="163"/>
      <c r="M894" s="169"/>
      <c r="T894" s="170"/>
      <c r="AT894" s="165" t="s">
        <v>173</v>
      </c>
      <c r="AU894" s="165" t="s">
        <v>85</v>
      </c>
      <c r="AV894" s="12" t="s">
        <v>85</v>
      </c>
      <c r="AW894" s="12" t="s">
        <v>29</v>
      </c>
      <c r="AX894" s="12" t="s">
        <v>76</v>
      </c>
      <c r="AY894" s="165" t="s">
        <v>167</v>
      </c>
    </row>
    <row r="895" spans="2:65" s="12" customFormat="1" x14ac:dyDescent="0.2">
      <c r="B895" s="163"/>
      <c r="D895" s="164" t="s">
        <v>173</v>
      </c>
      <c r="E895" s="165" t="s">
        <v>1</v>
      </c>
      <c r="F895" s="166" t="s">
        <v>1051</v>
      </c>
      <c r="H895" s="167">
        <v>25.875</v>
      </c>
      <c r="I895" s="168"/>
      <c r="L895" s="163"/>
      <c r="M895" s="169"/>
      <c r="T895" s="170"/>
      <c r="AT895" s="165" t="s">
        <v>173</v>
      </c>
      <c r="AU895" s="165" t="s">
        <v>85</v>
      </c>
      <c r="AV895" s="12" t="s">
        <v>85</v>
      </c>
      <c r="AW895" s="12" t="s">
        <v>29</v>
      </c>
      <c r="AX895" s="12" t="s">
        <v>76</v>
      </c>
      <c r="AY895" s="165" t="s">
        <v>167</v>
      </c>
    </row>
    <row r="896" spans="2:65" s="12" customFormat="1" x14ac:dyDescent="0.2">
      <c r="B896" s="163"/>
      <c r="D896" s="164" t="s">
        <v>173</v>
      </c>
      <c r="E896" s="165" t="s">
        <v>1</v>
      </c>
      <c r="F896" s="166" t="s">
        <v>1052</v>
      </c>
      <c r="H896" s="167">
        <v>57.5</v>
      </c>
      <c r="I896" s="168"/>
      <c r="L896" s="163"/>
      <c r="M896" s="169"/>
      <c r="T896" s="170"/>
      <c r="AT896" s="165" t="s">
        <v>173</v>
      </c>
      <c r="AU896" s="165" t="s">
        <v>85</v>
      </c>
      <c r="AV896" s="12" t="s">
        <v>85</v>
      </c>
      <c r="AW896" s="12" t="s">
        <v>29</v>
      </c>
      <c r="AX896" s="12" t="s">
        <v>76</v>
      </c>
      <c r="AY896" s="165" t="s">
        <v>167</v>
      </c>
    </row>
    <row r="897" spans="2:65" s="15" customFormat="1" x14ac:dyDescent="0.2">
      <c r="B897" s="184"/>
      <c r="D897" s="164" t="s">
        <v>173</v>
      </c>
      <c r="E897" s="185" t="s">
        <v>1</v>
      </c>
      <c r="F897" s="186" t="s">
        <v>1038</v>
      </c>
      <c r="H897" s="187">
        <v>190.80799999999999</v>
      </c>
      <c r="I897" s="188"/>
      <c r="L897" s="184"/>
      <c r="M897" s="189"/>
      <c r="T897" s="190"/>
      <c r="AT897" s="185" t="s">
        <v>173</v>
      </c>
      <c r="AU897" s="185" t="s">
        <v>85</v>
      </c>
      <c r="AV897" s="15" t="s">
        <v>88</v>
      </c>
      <c r="AW897" s="15" t="s">
        <v>29</v>
      </c>
      <c r="AX897" s="15" t="s">
        <v>76</v>
      </c>
      <c r="AY897" s="185" t="s">
        <v>167</v>
      </c>
    </row>
    <row r="898" spans="2:65" s="13" customFormat="1" x14ac:dyDescent="0.2">
      <c r="B898" s="171"/>
      <c r="D898" s="164" t="s">
        <v>173</v>
      </c>
      <c r="E898" s="172" t="s">
        <v>1</v>
      </c>
      <c r="F898" s="173" t="s">
        <v>177</v>
      </c>
      <c r="H898" s="174">
        <v>916.04500000000007</v>
      </c>
      <c r="I898" s="175"/>
      <c r="L898" s="171"/>
      <c r="M898" s="176"/>
      <c r="T898" s="177"/>
      <c r="AT898" s="172" t="s">
        <v>173</v>
      </c>
      <c r="AU898" s="172" t="s">
        <v>85</v>
      </c>
      <c r="AV898" s="13" t="s">
        <v>91</v>
      </c>
      <c r="AW898" s="13" t="s">
        <v>29</v>
      </c>
      <c r="AX898" s="13" t="s">
        <v>81</v>
      </c>
      <c r="AY898" s="172" t="s">
        <v>167</v>
      </c>
    </row>
    <row r="899" spans="2:65" s="1" customFormat="1" ht="16.5" customHeight="1" x14ac:dyDescent="0.2">
      <c r="B899" s="149"/>
      <c r="C899" s="191" t="s">
        <v>604</v>
      </c>
      <c r="D899" s="191" t="s">
        <v>262</v>
      </c>
      <c r="E899" s="192" t="s">
        <v>1053</v>
      </c>
      <c r="F899" s="193" t="s">
        <v>1054</v>
      </c>
      <c r="G899" s="194" t="s">
        <v>299</v>
      </c>
      <c r="H899" s="195">
        <v>137.989</v>
      </c>
      <c r="I899" s="196"/>
      <c r="J899" s="195">
        <f>ROUND(I899*H899,3)</f>
        <v>0</v>
      </c>
      <c r="K899" s="197"/>
      <c r="L899" s="198"/>
      <c r="M899" s="199" t="s">
        <v>1</v>
      </c>
      <c r="N899" s="200" t="s">
        <v>42</v>
      </c>
      <c r="P899" s="159">
        <f>O899*H899</f>
        <v>0</v>
      </c>
      <c r="Q899" s="159">
        <v>0</v>
      </c>
      <c r="R899" s="159">
        <f>Q899*H899</f>
        <v>0</v>
      </c>
      <c r="S899" s="159">
        <v>0</v>
      </c>
      <c r="T899" s="160">
        <f>S899*H899</f>
        <v>0</v>
      </c>
      <c r="AR899" s="161" t="s">
        <v>249</v>
      </c>
      <c r="AT899" s="161" t="s">
        <v>262</v>
      </c>
      <c r="AU899" s="161" t="s">
        <v>85</v>
      </c>
      <c r="AY899" s="17" t="s">
        <v>167</v>
      </c>
      <c r="BE899" s="96">
        <f>IF(N899="základná",J899,0)</f>
        <v>0</v>
      </c>
      <c r="BF899" s="96">
        <f>IF(N899="znížená",J899,0)</f>
        <v>0</v>
      </c>
      <c r="BG899" s="96">
        <f>IF(N899="zákl. prenesená",J899,0)</f>
        <v>0</v>
      </c>
      <c r="BH899" s="96">
        <f>IF(N899="zníž. prenesená",J899,0)</f>
        <v>0</v>
      </c>
      <c r="BI899" s="96">
        <f>IF(N899="nulová",J899,0)</f>
        <v>0</v>
      </c>
      <c r="BJ899" s="17" t="s">
        <v>85</v>
      </c>
      <c r="BK899" s="162">
        <f>ROUND(I899*H899,3)</f>
        <v>0</v>
      </c>
      <c r="BL899" s="17" t="s">
        <v>202</v>
      </c>
      <c r="BM899" s="161" t="s">
        <v>1055</v>
      </c>
    </row>
    <row r="900" spans="2:65" s="12" customFormat="1" x14ac:dyDescent="0.2">
      <c r="B900" s="163"/>
      <c r="D900" s="164" t="s">
        <v>173</v>
      </c>
      <c r="E900" s="165" t="s">
        <v>1</v>
      </c>
      <c r="F900" s="166" t="s">
        <v>1021</v>
      </c>
      <c r="H900" s="167">
        <v>59.972999999999999</v>
      </c>
      <c r="I900" s="168"/>
      <c r="L900" s="163"/>
      <c r="M900" s="169"/>
      <c r="T900" s="170"/>
      <c r="AT900" s="165" t="s">
        <v>173</v>
      </c>
      <c r="AU900" s="165" t="s">
        <v>85</v>
      </c>
      <c r="AV900" s="12" t="s">
        <v>85</v>
      </c>
      <c r="AW900" s="12" t="s">
        <v>29</v>
      </c>
      <c r="AX900" s="12" t="s">
        <v>76</v>
      </c>
      <c r="AY900" s="165" t="s">
        <v>167</v>
      </c>
    </row>
    <row r="901" spans="2:65" s="12" customFormat="1" x14ac:dyDescent="0.2">
      <c r="B901" s="163"/>
      <c r="D901" s="164" t="s">
        <v>173</v>
      </c>
      <c r="E901" s="165" t="s">
        <v>1</v>
      </c>
      <c r="F901" s="166" t="s">
        <v>1022</v>
      </c>
      <c r="H901" s="167">
        <v>78.016000000000005</v>
      </c>
      <c r="I901" s="168"/>
      <c r="L901" s="163"/>
      <c r="M901" s="169"/>
      <c r="T901" s="170"/>
      <c r="AT901" s="165" t="s">
        <v>173</v>
      </c>
      <c r="AU901" s="165" t="s">
        <v>85</v>
      </c>
      <c r="AV901" s="12" t="s">
        <v>85</v>
      </c>
      <c r="AW901" s="12" t="s">
        <v>29</v>
      </c>
      <c r="AX901" s="12" t="s">
        <v>76</v>
      </c>
      <c r="AY901" s="165" t="s">
        <v>167</v>
      </c>
    </row>
    <row r="902" spans="2:65" s="13" customFormat="1" x14ac:dyDescent="0.2">
      <c r="B902" s="171"/>
      <c r="D902" s="164" t="s">
        <v>173</v>
      </c>
      <c r="E902" s="172" t="s">
        <v>1</v>
      </c>
      <c r="F902" s="173" t="s">
        <v>177</v>
      </c>
      <c r="H902" s="174">
        <v>137.989</v>
      </c>
      <c r="I902" s="175"/>
      <c r="L902" s="171"/>
      <c r="M902" s="176"/>
      <c r="T902" s="177"/>
      <c r="AT902" s="172" t="s">
        <v>173</v>
      </c>
      <c r="AU902" s="172" t="s">
        <v>85</v>
      </c>
      <c r="AV902" s="13" t="s">
        <v>91</v>
      </c>
      <c r="AW902" s="13" t="s">
        <v>29</v>
      </c>
      <c r="AX902" s="13" t="s">
        <v>81</v>
      </c>
      <c r="AY902" s="172" t="s">
        <v>167</v>
      </c>
    </row>
    <row r="903" spans="2:65" s="1" customFormat="1" ht="24.2" customHeight="1" x14ac:dyDescent="0.2">
      <c r="B903" s="149"/>
      <c r="C903" s="150" t="s">
        <v>1056</v>
      </c>
      <c r="D903" s="150" t="s">
        <v>169</v>
      </c>
      <c r="E903" s="151" t="s">
        <v>1057</v>
      </c>
      <c r="F903" s="152" t="s">
        <v>1058</v>
      </c>
      <c r="G903" s="153" t="s">
        <v>957</v>
      </c>
      <c r="H903" s="155"/>
      <c r="I903" s="155"/>
      <c r="J903" s="154">
        <f>ROUND(I903*H903,3)</f>
        <v>0</v>
      </c>
      <c r="K903" s="156"/>
      <c r="L903" s="33"/>
      <c r="M903" s="157" t="s">
        <v>1</v>
      </c>
      <c r="N903" s="158" t="s">
        <v>42</v>
      </c>
      <c r="P903" s="159">
        <f>O903*H903</f>
        <v>0</v>
      </c>
      <c r="Q903" s="159">
        <v>0</v>
      </c>
      <c r="R903" s="159">
        <f>Q903*H903</f>
        <v>0</v>
      </c>
      <c r="S903" s="159">
        <v>0</v>
      </c>
      <c r="T903" s="160">
        <f>S903*H903</f>
        <v>0</v>
      </c>
      <c r="AR903" s="161" t="s">
        <v>202</v>
      </c>
      <c r="AT903" s="161" t="s">
        <v>169</v>
      </c>
      <c r="AU903" s="161" t="s">
        <v>85</v>
      </c>
      <c r="AY903" s="17" t="s">
        <v>167</v>
      </c>
      <c r="BE903" s="96">
        <f>IF(N903="základná",J903,0)</f>
        <v>0</v>
      </c>
      <c r="BF903" s="96">
        <f>IF(N903="znížená",J903,0)</f>
        <v>0</v>
      </c>
      <c r="BG903" s="96">
        <f>IF(N903="zákl. prenesená",J903,0)</f>
        <v>0</v>
      </c>
      <c r="BH903" s="96">
        <f>IF(N903="zníž. prenesená",J903,0)</f>
        <v>0</v>
      </c>
      <c r="BI903" s="96">
        <f>IF(N903="nulová",J903,0)</f>
        <v>0</v>
      </c>
      <c r="BJ903" s="17" t="s">
        <v>85</v>
      </c>
      <c r="BK903" s="162">
        <f>ROUND(I903*H903,3)</f>
        <v>0</v>
      </c>
      <c r="BL903" s="17" t="s">
        <v>202</v>
      </c>
      <c r="BM903" s="161" t="s">
        <v>1059</v>
      </c>
    </row>
    <row r="904" spans="2:65" s="11" customFormat="1" ht="22.9" customHeight="1" x14ac:dyDescent="0.2">
      <c r="B904" s="137"/>
      <c r="D904" s="138" t="s">
        <v>75</v>
      </c>
      <c r="E904" s="147" t="s">
        <v>1060</v>
      </c>
      <c r="F904" s="147" t="s">
        <v>1061</v>
      </c>
      <c r="I904" s="140"/>
      <c r="J904" s="148">
        <f>BK904</f>
        <v>0</v>
      </c>
      <c r="L904" s="137"/>
      <c r="M904" s="142"/>
      <c r="P904" s="143">
        <f>SUM(P905:P1023)</f>
        <v>0</v>
      </c>
      <c r="R904" s="143">
        <f>SUM(R905:R1023)</f>
        <v>0</v>
      </c>
      <c r="T904" s="144">
        <f>SUM(T905:T1023)</f>
        <v>0</v>
      </c>
      <c r="AR904" s="138" t="s">
        <v>85</v>
      </c>
      <c r="AT904" s="145" t="s">
        <v>75</v>
      </c>
      <c r="AU904" s="145" t="s">
        <v>81</v>
      </c>
      <c r="AY904" s="138" t="s">
        <v>167</v>
      </c>
      <c r="BK904" s="146">
        <f>SUM(BK905:BK1023)</f>
        <v>0</v>
      </c>
    </row>
    <row r="905" spans="2:65" s="1" customFormat="1" ht="24.2" customHeight="1" x14ac:dyDescent="0.2">
      <c r="B905" s="149"/>
      <c r="C905" s="150" t="s">
        <v>611</v>
      </c>
      <c r="D905" s="150" t="s">
        <v>169</v>
      </c>
      <c r="E905" s="151" t="s">
        <v>1062</v>
      </c>
      <c r="F905" s="152" t="s">
        <v>1063</v>
      </c>
      <c r="G905" s="153" t="s">
        <v>299</v>
      </c>
      <c r="H905" s="154">
        <v>218.273</v>
      </c>
      <c r="I905" s="155"/>
      <c r="J905" s="154">
        <f>ROUND(I905*H905,3)</f>
        <v>0</v>
      </c>
      <c r="K905" s="156"/>
      <c r="L905" s="33"/>
      <c r="M905" s="157" t="s">
        <v>1</v>
      </c>
      <c r="N905" s="158" t="s">
        <v>42</v>
      </c>
      <c r="P905" s="159">
        <f>O905*H905</f>
        <v>0</v>
      </c>
      <c r="Q905" s="159">
        <v>0</v>
      </c>
      <c r="R905" s="159">
        <f>Q905*H905</f>
        <v>0</v>
      </c>
      <c r="S905" s="159">
        <v>0</v>
      </c>
      <c r="T905" s="160">
        <f>S905*H905</f>
        <v>0</v>
      </c>
      <c r="AR905" s="161" t="s">
        <v>202</v>
      </c>
      <c r="AT905" s="161" t="s">
        <v>169</v>
      </c>
      <c r="AU905" s="161" t="s">
        <v>85</v>
      </c>
      <c r="AY905" s="17" t="s">
        <v>167</v>
      </c>
      <c r="BE905" s="96">
        <f>IF(N905="základná",J905,0)</f>
        <v>0</v>
      </c>
      <c r="BF905" s="96">
        <f>IF(N905="znížená",J905,0)</f>
        <v>0</v>
      </c>
      <c r="BG905" s="96">
        <f>IF(N905="zákl. prenesená",J905,0)</f>
        <v>0</v>
      </c>
      <c r="BH905" s="96">
        <f>IF(N905="zníž. prenesená",J905,0)</f>
        <v>0</v>
      </c>
      <c r="BI905" s="96">
        <f>IF(N905="nulová",J905,0)</f>
        <v>0</v>
      </c>
      <c r="BJ905" s="17" t="s">
        <v>85</v>
      </c>
      <c r="BK905" s="162">
        <f>ROUND(I905*H905,3)</f>
        <v>0</v>
      </c>
      <c r="BL905" s="17" t="s">
        <v>202</v>
      </c>
      <c r="BM905" s="161" t="s">
        <v>1064</v>
      </c>
    </row>
    <row r="906" spans="2:65" s="12" customFormat="1" x14ac:dyDescent="0.2">
      <c r="B906" s="163"/>
      <c r="D906" s="164" t="s">
        <v>173</v>
      </c>
      <c r="E906" s="165" t="s">
        <v>1</v>
      </c>
      <c r="F906" s="166" t="s">
        <v>1065</v>
      </c>
      <c r="H906" s="167">
        <v>31.187999999999999</v>
      </c>
      <c r="I906" s="168"/>
      <c r="L906" s="163"/>
      <c r="M906" s="169"/>
      <c r="T906" s="170"/>
      <c r="AT906" s="165" t="s">
        <v>173</v>
      </c>
      <c r="AU906" s="165" t="s">
        <v>85</v>
      </c>
      <c r="AV906" s="12" t="s">
        <v>85</v>
      </c>
      <c r="AW906" s="12" t="s">
        <v>29</v>
      </c>
      <c r="AX906" s="12" t="s">
        <v>76</v>
      </c>
      <c r="AY906" s="165" t="s">
        <v>167</v>
      </c>
    </row>
    <row r="907" spans="2:65" s="12" customFormat="1" ht="22.5" x14ac:dyDescent="0.2">
      <c r="B907" s="163"/>
      <c r="D907" s="164" t="s">
        <v>173</v>
      </c>
      <c r="E907" s="165" t="s">
        <v>1</v>
      </c>
      <c r="F907" s="166" t="s">
        <v>1066</v>
      </c>
      <c r="H907" s="167">
        <v>113.71</v>
      </c>
      <c r="I907" s="168"/>
      <c r="L907" s="163"/>
      <c r="M907" s="169"/>
      <c r="T907" s="170"/>
      <c r="AT907" s="165" t="s">
        <v>173</v>
      </c>
      <c r="AU907" s="165" t="s">
        <v>85</v>
      </c>
      <c r="AV907" s="12" t="s">
        <v>85</v>
      </c>
      <c r="AW907" s="12" t="s">
        <v>29</v>
      </c>
      <c r="AX907" s="12" t="s">
        <v>76</v>
      </c>
      <c r="AY907" s="165" t="s">
        <v>167</v>
      </c>
    </row>
    <row r="908" spans="2:65" s="12" customFormat="1" x14ac:dyDescent="0.2">
      <c r="B908" s="163"/>
      <c r="D908" s="164" t="s">
        <v>173</v>
      </c>
      <c r="E908" s="165" t="s">
        <v>1</v>
      </c>
      <c r="F908" s="166" t="s">
        <v>1067</v>
      </c>
      <c r="H908" s="167">
        <v>73.375</v>
      </c>
      <c r="I908" s="168"/>
      <c r="L908" s="163"/>
      <c r="M908" s="169"/>
      <c r="T908" s="170"/>
      <c r="AT908" s="165" t="s">
        <v>173</v>
      </c>
      <c r="AU908" s="165" t="s">
        <v>85</v>
      </c>
      <c r="AV908" s="12" t="s">
        <v>85</v>
      </c>
      <c r="AW908" s="12" t="s">
        <v>29</v>
      </c>
      <c r="AX908" s="12" t="s">
        <v>76</v>
      </c>
      <c r="AY908" s="165" t="s">
        <v>167</v>
      </c>
    </row>
    <row r="909" spans="2:65" s="13" customFormat="1" x14ac:dyDescent="0.2">
      <c r="B909" s="171"/>
      <c r="D909" s="164" t="s">
        <v>173</v>
      </c>
      <c r="E909" s="172" t="s">
        <v>1</v>
      </c>
      <c r="F909" s="173" t="s">
        <v>177</v>
      </c>
      <c r="H909" s="174">
        <v>218.273</v>
      </c>
      <c r="I909" s="175"/>
      <c r="L909" s="171"/>
      <c r="M909" s="176"/>
      <c r="T909" s="177"/>
      <c r="AT909" s="172" t="s">
        <v>173</v>
      </c>
      <c r="AU909" s="172" t="s">
        <v>85</v>
      </c>
      <c r="AV909" s="13" t="s">
        <v>91</v>
      </c>
      <c r="AW909" s="13" t="s">
        <v>29</v>
      </c>
      <c r="AX909" s="13" t="s">
        <v>81</v>
      </c>
      <c r="AY909" s="172" t="s">
        <v>167</v>
      </c>
    </row>
    <row r="910" spans="2:65" s="1" customFormat="1" ht="24.2" customHeight="1" x14ac:dyDescent="0.2">
      <c r="B910" s="149"/>
      <c r="C910" s="150" t="s">
        <v>1068</v>
      </c>
      <c r="D910" s="150" t="s">
        <v>169</v>
      </c>
      <c r="E910" s="151" t="s">
        <v>1069</v>
      </c>
      <c r="F910" s="152" t="s">
        <v>1070</v>
      </c>
      <c r="G910" s="153" t="s">
        <v>299</v>
      </c>
      <c r="H910" s="154">
        <v>38.03</v>
      </c>
      <c r="I910" s="155"/>
      <c r="J910" s="154">
        <f>ROUND(I910*H910,3)</f>
        <v>0</v>
      </c>
      <c r="K910" s="156"/>
      <c r="L910" s="33"/>
      <c r="M910" s="157" t="s">
        <v>1</v>
      </c>
      <c r="N910" s="158" t="s">
        <v>42</v>
      </c>
      <c r="P910" s="159">
        <f>O910*H910</f>
        <v>0</v>
      </c>
      <c r="Q910" s="159">
        <v>0</v>
      </c>
      <c r="R910" s="159">
        <f>Q910*H910</f>
        <v>0</v>
      </c>
      <c r="S910" s="159">
        <v>0</v>
      </c>
      <c r="T910" s="160">
        <f>S910*H910</f>
        <v>0</v>
      </c>
      <c r="AR910" s="161" t="s">
        <v>202</v>
      </c>
      <c r="AT910" s="161" t="s">
        <v>169</v>
      </c>
      <c r="AU910" s="161" t="s">
        <v>85</v>
      </c>
      <c r="AY910" s="17" t="s">
        <v>167</v>
      </c>
      <c r="BE910" s="96">
        <f>IF(N910="základná",J910,0)</f>
        <v>0</v>
      </c>
      <c r="BF910" s="96">
        <f>IF(N910="znížená",J910,0)</f>
        <v>0</v>
      </c>
      <c r="BG910" s="96">
        <f>IF(N910="zákl. prenesená",J910,0)</f>
        <v>0</v>
      </c>
      <c r="BH910" s="96">
        <f>IF(N910="zníž. prenesená",J910,0)</f>
        <v>0</v>
      </c>
      <c r="BI910" s="96">
        <f>IF(N910="nulová",J910,0)</f>
        <v>0</v>
      </c>
      <c r="BJ910" s="17" t="s">
        <v>85</v>
      </c>
      <c r="BK910" s="162">
        <f>ROUND(I910*H910,3)</f>
        <v>0</v>
      </c>
      <c r="BL910" s="17" t="s">
        <v>202</v>
      </c>
      <c r="BM910" s="161" t="s">
        <v>1071</v>
      </c>
    </row>
    <row r="911" spans="2:65" s="12" customFormat="1" x14ac:dyDescent="0.2">
      <c r="B911" s="163"/>
      <c r="D911" s="164" t="s">
        <v>173</v>
      </c>
      <c r="E911" s="165" t="s">
        <v>1</v>
      </c>
      <c r="F911" s="166" t="s">
        <v>548</v>
      </c>
      <c r="H911" s="167">
        <v>38.03</v>
      </c>
      <c r="I911" s="168"/>
      <c r="L911" s="163"/>
      <c r="M911" s="169"/>
      <c r="T911" s="170"/>
      <c r="AT911" s="165" t="s">
        <v>173</v>
      </c>
      <c r="AU911" s="165" t="s">
        <v>85</v>
      </c>
      <c r="AV911" s="12" t="s">
        <v>85</v>
      </c>
      <c r="AW911" s="12" t="s">
        <v>29</v>
      </c>
      <c r="AX911" s="12" t="s">
        <v>76</v>
      </c>
      <c r="AY911" s="165" t="s">
        <v>167</v>
      </c>
    </row>
    <row r="912" spans="2:65" s="13" customFormat="1" x14ac:dyDescent="0.2">
      <c r="B912" s="171"/>
      <c r="D912" s="164" t="s">
        <v>173</v>
      </c>
      <c r="E912" s="172" t="s">
        <v>1</v>
      </c>
      <c r="F912" s="173" t="s">
        <v>177</v>
      </c>
      <c r="H912" s="174">
        <v>38.03</v>
      </c>
      <c r="I912" s="175"/>
      <c r="L912" s="171"/>
      <c r="M912" s="176"/>
      <c r="T912" s="177"/>
      <c r="AT912" s="172" t="s">
        <v>173</v>
      </c>
      <c r="AU912" s="172" t="s">
        <v>85</v>
      </c>
      <c r="AV912" s="13" t="s">
        <v>91</v>
      </c>
      <c r="AW912" s="13" t="s">
        <v>29</v>
      </c>
      <c r="AX912" s="13" t="s">
        <v>81</v>
      </c>
      <c r="AY912" s="172" t="s">
        <v>167</v>
      </c>
    </row>
    <row r="913" spans="2:65" s="1" customFormat="1" ht="16.5" customHeight="1" x14ac:dyDescent="0.2">
      <c r="B913" s="149"/>
      <c r="C913" s="191" t="s">
        <v>615</v>
      </c>
      <c r="D913" s="191" t="s">
        <v>262</v>
      </c>
      <c r="E913" s="192" t="s">
        <v>1072</v>
      </c>
      <c r="F913" s="193" t="s">
        <v>1073</v>
      </c>
      <c r="G913" s="194" t="s">
        <v>299</v>
      </c>
      <c r="H913" s="195">
        <v>39.170999999999999</v>
      </c>
      <c r="I913" s="196"/>
      <c r="J913" s="195">
        <f>ROUND(I913*H913,3)</f>
        <v>0</v>
      </c>
      <c r="K913" s="197"/>
      <c r="L913" s="198"/>
      <c r="M913" s="199" t="s">
        <v>1</v>
      </c>
      <c r="N913" s="200" t="s">
        <v>42</v>
      </c>
      <c r="P913" s="159">
        <f>O913*H913</f>
        <v>0</v>
      </c>
      <c r="Q913" s="159">
        <v>0</v>
      </c>
      <c r="R913" s="159">
        <f>Q913*H913</f>
        <v>0</v>
      </c>
      <c r="S913" s="159">
        <v>0</v>
      </c>
      <c r="T913" s="160">
        <f>S913*H913</f>
        <v>0</v>
      </c>
      <c r="AR913" s="161" t="s">
        <v>249</v>
      </c>
      <c r="AT913" s="161" t="s">
        <v>262</v>
      </c>
      <c r="AU913" s="161" t="s">
        <v>85</v>
      </c>
      <c r="AY913" s="17" t="s">
        <v>167</v>
      </c>
      <c r="BE913" s="96">
        <f>IF(N913="základná",J913,0)</f>
        <v>0</v>
      </c>
      <c r="BF913" s="96">
        <f>IF(N913="znížená",J913,0)</f>
        <v>0</v>
      </c>
      <c r="BG913" s="96">
        <f>IF(N913="zákl. prenesená",J913,0)</f>
        <v>0</v>
      </c>
      <c r="BH913" s="96">
        <f>IF(N913="zníž. prenesená",J913,0)</f>
        <v>0</v>
      </c>
      <c r="BI913" s="96">
        <f>IF(N913="nulová",J913,0)</f>
        <v>0</v>
      </c>
      <c r="BJ913" s="17" t="s">
        <v>85</v>
      </c>
      <c r="BK913" s="162">
        <f>ROUND(I913*H913,3)</f>
        <v>0</v>
      </c>
      <c r="BL913" s="17" t="s">
        <v>202</v>
      </c>
      <c r="BM913" s="161" t="s">
        <v>1074</v>
      </c>
    </row>
    <row r="914" spans="2:65" s="1" customFormat="1" ht="16.5" customHeight="1" x14ac:dyDescent="0.2">
      <c r="B914" s="149"/>
      <c r="C914" s="150" t="s">
        <v>1075</v>
      </c>
      <c r="D914" s="150" t="s">
        <v>169</v>
      </c>
      <c r="E914" s="151" t="s">
        <v>1076</v>
      </c>
      <c r="F914" s="152" t="s">
        <v>1077</v>
      </c>
      <c r="G914" s="153" t="s">
        <v>299</v>
      </c>
      <c r="H914" s="154">
        <v>594.5</v>
      </c>
      <c r="I914" s="155"/>
      <c r="J914" s="154">
        <f>ROUND(I914*H914,3)</f>
        <v>0</v>
      </c>
      <c r="K914" s="156"/>
      <c r="L914" s="33"/>
      <c r="M914" s="157" t="s">
        <v>1</v>
      </c>
      <c r="N914" s="158" t="s">
        <v>42</v>
      </c>
      <c r="P914" s="159">
        <f>O914*H914</f>
        <v>0</v>
      </c>
      <c r="Q914" s="159">
        <v>0</v>
      </c>
      <c r="R914" s="159">
        <f>Q914*H914</f>
        <v>0</v>
      </c>
      <c r="S914" s="159">
        <v>0</v>
      </c>
      <c r="T914" s="160">
        <f>S914*H914</f>
        <v>0</v>
      </c>
      <c r="AR914" s="161" t="s">
        <v>202</v>
      </c>
      <c r="AT914" s="161" t="s">
        <v>169</v>
      </c>
      <c r="AU914" s="161" t="s">
        <v>85</v>
      </c>
      <c r="AY914" s="17" t="s">
        <v>167</v>
      </c>
      <c r="BE914" s="96">
        <f>IF(N914="základná",J914,0)</f>
        <v>0</v>
      </c>
      <c r="BF914" s="96">
        <f>IF(N914="znížená",J914,0)</f>
        <v>0</v>
      </c>
      <c r="BG914" s="96">
        <f>IF(N914="zákl. prenesená",J914,0)</f>
        <v>0</v>
      </c>
      <c r="BH914" s="96">
        <f>IF(N914="zníž. prenesená",J914,0)</f>
        <v>0</v>
      </c>
      <c r="BI914" s="96">
        <f>IF(N914="nulová",J914,0)</f>
        <v>0</v>
      </c>
      <c r="BJ914" s="17" t="s">
        <v>85</v>
      </c>
      <c r="BK914" s="162">
        <f>ROUND(I914*H914,3)</f>
        <v>0</v>
      </c>
      <c r="BL914" s="17" t="s">
        <v>202</v>
      </c>
      <c r="BM914" s="161" t="s">
        <v>1078</v>
      </c>
    </row>
    <row r="915" spans="2:65" s="12" customFormat="1" ht="33.75" x14ac:dyDescent="0.2">
      <c r="B915" s="163"/>
      <c r="D915" s="164" t="s">
        <v>173</v>
      </c>
      <c r="E915" s="165" t="s">
        <v>1</v>
      </c>
      <c r="F915" s="166" t="s">
        <v>1079</v>
      </c>
      <c r="H915" s="167">
        <v>278.58999999999997</v>
      </c>
      <c r="I915" s="168"/>
      <c r="L915" s="163"/>
      <c r="M915" s="169"/>
      <c r="T915" s="170"/>
      <c r="AT915" s="165" t="s">
        <v>173</v>
      </c>
      <c r="AU915" s="165" t="s">
        <v>85</v>
      </c>
      <c r="AV915" s="12" t="s">
        <v>85</v>
      </c>
      <c r="AW915" s="12" t="s">
        <v>29</v>
      </c>
      <c r="AX915" s="12" t="s">
        <v>76</v>
      </c>
      <c r="AY915" s="165" t="s">
        <v>167</v>
      </c>
    </row>
    <row r="916" spans="2:65" s="12" customFormat="1" x14ac:dyDescent="0.2">
      <c r="B916" s="163"/>
      <c r="D916" s="164" t="s">
        <v>173</v>
      </c>
      <c r="E916" s="165" t="s">
        <v>1</v>
      </c>
      <c r="F916" s="166" t="s">
        <v>1080</v>
      </c>
      <c r="H916" s="167">
        <v>22.6</v>
      </c>
      <c r="I916" s="168"/>
      <c r="L916" s="163"/>
      <c r="M916" s="169"/>
      <c r="T916" s="170"/>
      <c r="AT916" s="165" t="s">
        <v>173</v>
      </c>
      <c r="AU916" s="165" t="s">
        <v>85</v>
      </c>
      <c r="AV916" s="12" t="s">
        <v>85</v>
      </c>
      <c r="AW916" s="12" t="s">
        <v>29</v>
      </c>
      <c r="AX916" s="12" t="s">
        <v>76</v>
      </c>
      <c r="AY916" s="165" t="s">
        <v>167</v>
      </c>
    </row>
    <row r="917" spans="2:65" s="12" customFormat="1" ht="33.75" x14ac:dyDescent="0.2">
      <c r="B917" s="163"/>
      <c r="D917" s="164" t="s">
        <v>173</v>
      </c>
      <c r="E917" s="165" t="s">
        <v>1</v>
      </c>
      <c r="F917" s="166" t="s">
        <v>1081</v>
      </c>
      <c r="H917" s="167">
        <v>217.33</v>
      </c>
      <c r="I917" s="168"/>
      <c r="L917" s="163"/>
      <c r="M917" s="169"/>
      <c r="T917" s="170"/>
      <c r="AT917" s="165" t="s">
        <v>173</v>
      </c>
      <c r="AU917" s="165" t="s">
        <v>85</v>
      </c>
      <c r="AV917" s="12" t="s">
        <v>85</v>
      </c>
      <c r="AW917" s="12" t="s">
        <v>29</v>
      </c>
      <c r="AX917" s="12" t="s">
        <v>76</v>
      </c>
      <c r="AY917" s="165" t="s">
        <v>167</v>
      </c>
    </row>
    <row r="918" spans="2:65" s="12" customFormat="1" x14ac:dyDescent="0.2">
      <c r="B918" s="163"/>
      <c r="D918" s="164" t="s">
        <v>173</v>
      </c>
      <c r="E918" s="165" t="s">
        <v>1</v>
      </c>
      <c r="F918" s="166" t="s">
        <v>1082</v>
      </c>
      <c r="H918" s="167">
        <v>1.26</v>
      </c>
      <c r="I918" s="168"/>
      <c r="L918" s="163"/>
      <c r="M918" s="169"/>
      <c r="T918" s="170"/>
      <c r="AT918" s="165" t="s">
        <v>173</v>
      </c>
      <c r="AU918" s="165" t="s">
        <v>85</v>
      </c>
      <c r="AV918" s="12" t="s">
        <v>85</v>
      </c>
      <c r="AW918" s="12" t="s">
        <v>29</v>
      </c>
      <c r="AX918" s="12" t="s">
        <v>76</v>
      </c>
      <c r="AY918" s="165" t="s">
        <v>167</v>
      </c>
    </row>
    <row r="919" spans="2:65" s="12" customFormat="1" x14ac:dyDescent="0.2">
      <c r="B919" s="163"/>
      <c r="D919" s="164" t="s">
        <v>173</v>
      </c>
      <c r="E919" s="165" t="s">
        <v>1</v>
      </c>
      <c r="F919" s="166" t="s">
        <v>1083</v>
      </c>
      <c r="H919" s="167">
        <v>39.31</v>
      </c>
      <c r="I919" s="168"/>
      <c r="L919" s="163"/>
      <c r="M919" s="169"/>
      <c r="T919" s="170"/>
      <c r="AT919" s="165" t="s">
        <v>173</v>
      </c>
      <c r="AU919" s="165" t="s">
        <v>85</v>
      </c>
      <c r="AV919" s="12" t="s">
        <v>85</v>
      </c>
      <c r="AW919" s="12" t="s">
        <v>29</v>
      </c>
      <c r="AX919" s="12" t="s">
        <v>76</v>
      </c>
      <c r="AY919" s="165" t="s">
        <v>167</v>
      </c>
    </row>
    <row r="920" spans="2:65" s="12" customFormat="1" x14ac:dyDescent="0.2">
      <c r="B920" s="163"/>
      <c r="D920" s="164" t="s">
        <v>173</v>
      </c>
      <c r="E920" s="165" t="s">
        <v>1</v>
      </c>
      <c r="F920" s="166" t="s">
        <v>1084</v>
      </c>
      <c r="H920" s="167">
        <v>3.54</v>
      </c>
      <c r="I920" s="168"/>
      <c r="L920" s="163"/>
      <c r="M920" s="169"/>
      <c r="T920" s="170"/>
      <c r="AT920" s="165" t="s">
        <v>173</v>
      </c>
      <c r="AU920" s="165" t="s">
        <v>85</v>
      </c>
      <c r="AV920" s="12" t="s">
        <v>85</v>
      </c>
      <c r="AW920" s="12" t="s">
        <v>29</v>
      </c>
      <c r="AX920" s="12" t="s">
        <v>76</v>
      </c>
      <c r="AY920" s="165" t="s">
        <v>167</v>
      </c>
    </row>
    <row r="921" spans="2:65" s="12" customFormat="1" x14ac:dyDescent="0.2">
      <c r="B921" s="163"/>
      <c r="D921" s="164" t="s">
        <v>173</v>
      </c>
      <c r="E921" s="165" t="s">
        <v>1</v>
      </c>
      <c r="F921" s="166" t="s">
        <v>1085</v>
      </c>
      <c r="H921" s="167">
        <v>3.56</v>
      </c>
      <c r="I921" s="168"/>
      <c r="L921" s="163"/>
      <c r="M921" s="169"/>
      <c r="T921" s="170"/>
      <c r="AT921" s="165" t="s">
        <v>173</v>
      </c>
      <c r="AU921" s="165" t="s">
        <v>85</v>
      </c>
      <c r="AV921" s="12" t="s">
        <v>85</v>
      </c>
      <c r="AW921" s="12" t="s">
        <v>29</v>
      </c>
      <c r="AX921" s="12" t="s">
        <v>76</v>
      </c>
      <c r="AY921" s="165" t="s">
        <v>167</v>
      </c>
    </row>
    <row r="922" spans="2:65" s="15" customFormat="1" x14ac:dyDescent="0.2">
      <c r="B922" s="184"/>
      <c r="D922" s="164" t="s">
        <v>173</v>
      </c>
      <c r="E922" s="185" t="s">
        <v>1</v>
      </c>
      <c r="F922" s="186" t="s">
        <v>245</v>
      </c>
      <c r="H922" s="187">
        <v>566.18999999999983</v>
      </c>
      <c r="I922" s="188"/>
      <c r="L922" s="184"/>
      <c r="M922" s="189"/>
      <c r="T922" s="190"/>
      <c r="AT922" s="185" t="s">
        <v>173</v>
      </c>
      <c r="AU922" s="185" t="s">
        <v>85</v>
      </c>
      <c r="AV922" s="15" t="s">
        <v>88</v>
      </c>
      <c r="AW922" s="15" t="s">
        <v>29</v>
      </c>
      <c r="AX922" s="15" t="s">
        <v>76</v>
      </c>
      <c r="AY922" s="185" t="s">
        <v>167</v>
      </c>
    </row>
    <row r="923" spans="2:65" s="12" customFormat="1" x14ac:dyDescent="0.2">
      <c r="B923" s="163"/>
      <c r="D923" s="164" t="s">
        <v>173</v>
      </c>
      <c r="E923" s="165" t="s">
        <v>1</v>
      </c>
      <c r="F923" s="166" t="s">
        <v>1086</v>
      </c>
      <c r="H923" s="167">
        <v>28.31</v>
      </c>
      <c r="I923" s="168"/>
      <c r="L923" s="163"/>
      <c r="M923" s="169"/>
      <c r="T923" s="170"/>
      <c r="AT923" s="165" t="s">
        <v>173</v>
      </c>
      <c r="AU923" s="165" t="s">
        <v>85</v>
      </c>
      <c r="AV923" s="12" t="s">
        <v>85</v>
      </c>
      <c r="AW923" s="12" t="s">
        <v>29</v>
      </c>
      <c r="AX923" s="12" t="s">
        <v>76</v>
      </c>
      <c r="AY923" s="165" t="s">
        <v>167</v>
      </c>
    </row>
    <row r="924" spans="2:65" s="13" customFormat="1" x14ac:dyDescent="0.2">
      <c r="B924" s="171"/>
      <c r="D924" s="164" t="s">
        <v>173</v>
      </c>
      <c r="E924" s="172" t="s">
        <v>1</v>
      </c>
      <c r="F924" s="173" t="s">
        <v>177</v>
      </c>
      <c r="H924" s="174">
        <v>594.49999999999977</v>
      </c>
      <c r="I924" s="175"/>
      <c r="L924" s="171"/>
      <c r="M924" s="176"/>
      <c r="T924" s="177"/>
      <c r="AT924" s="172" t="s">
        <v>173</v>
      </c>
      <c r="AU924" s="172" t="s">
        <v>85</v>
      </c>
      <c r="AV924" s="13" t="s">
        <v>91</v>
      </c>
      <c r="AW924" s="13" t="s">
        <v>29</v>
      </c>
      <c r="AX924" s="13" t="s">
        <v>81</v>
      </c>
      <c r="AY924" s="172" t="s">
        <v>167</v>
      </c>
    </row>
    <row r="925" spans="2:65" s="1" customFormat="1" ht="16.5" customHeight="1" x14ac:dyDescent="0.2">
      <c r="B925" s="149"/>
      <c r="C925" s="191" t="s">
        <v>619</v>
      </c>
      <c r="D925" s="191" t="s">
        <v>262</v>
      </c>
      <c r="E925" s="192" t="s">
        <v>1087</v>
      </c>
      <c r="F925" s="193" t="s">
        <v>1088</v>
      </c>
      <c r="G925" s="194" t="s">
        <v>299</v>
      </c>
      <c r="H925" s="195">
        <v>653.95000000000005</v>
      </c>
      <c r="I925" s="196"/>
      <c r="J925" s="195">
        <f>ROUND(I925*H925,3)</f>
        <v>0</v>
      </c>
      <c r="K925" s="197"/>
      <c r="L925" s="198"/>
      <c r="M925" s="199" t="s">
        <v>1</v>
      </c>
      <c r="N925" s="200" t="s">
        <v>42</v>
      </c>
      <c r="P925" s="159">
        <f>O925*H925</f>
        <v>0</v>
      </c>
      <c r="Q925" s="159">
        <v>0</v>
      </c>
      <c r="R925" s="159">
        <f>Q925*H925</f>
        <v>0</v>
      </c>
      <c r="S925" s="159">
        <v>0</v>
      </c>
      <c r="T925" s="160">
        <f>S925*H925</f>
        <v>0</v>
      </c>
      <c r="AR925" s="161" t="s">
        <v>249</v>
      </c>
      <c r="AT925" s="161" t="s">
        <v>262</v>
      </c>
      <c r="AU925" s="161" t="s">
        <v>85</v>
      </c>
      <c r="AY925" s="17" t="s">
        <v>167</v>
      </c>
      <c r="BE925" s="96">
        <f>IF(N925="základná",J925,0)</f>
        <v>0</v>
      </c>
      <c r="BF925" s="96">
        <f>IF(N925="znížená",J925,0)</f>
        <v>0</v>
      </c>
      <c r="BG925" s="96">
        <f>IF(N925="zákl. prenesená",J925,0)</f>
        <v>0</v>
      </c>
      <c r="BH925" s="96">
        <f>IF(N925="zníž. prenesená",J925,0)</f>
        <v>0</v>
      </c>
      <c r="BI925" s="96">
        <f>IF(N925="nulová",J925,0)</f>
        <v>0</v>
      </c>
      <c r="BJ925" s="17" t="s">
        <v>85</v>
      </c>
      <c r="BK925" s="162">
        <f>ROUND(I925*H925,3)</f>
        <v>0</v>
      </c>
      <c r="BL925" s="17" t="s">
        <v>202</v>
      </c>
      <c r="BM925" s="161" t="s">
        <v>1089</v>
      </c>
    </row>
    <row r="926" spans="2:65" s="1" customFormat="1" ht="24.2" customHeight="1" x14ac:dyDescent="0.2">
      <c r="B926" s="149"/>
      <c r="C926" s="150" t="s">
        <v>1090</v>
      </c>
      <c r="D926" s="150" t="s">
        <v>169</v>
      </c>
      <c r="E926" s="151" t="s">
        <v>1091</v>
      </c>
      <c r="F926" s="152" t="s">
        <v>1092</v>
      </c>
      <c r="G926" s="153" t="s">
        <v>299</v>
      </c>
      <c r="H926" s="154">
        <v>566.19000000000005</v>
      </c>
      <c r="I926" s="155"/>
      <c r="J926" s="154">
        <f>ROUND(I926*H926,3)</f>
        <v>0</v>
      </c>
      <c r="K926" s="156"/>
      <c r="L926" s="33"/>
      <c r="M926" s="157" t="s">
        <v>1</v>
      </c>
      <c r="N926" s="158" t="s">
        <v>42</v>
      </c>
      <c r="P926" s="159">
        <f>O926*H926</f>
        <v>0</v>
      </c>
      <c r="Q926" s="159">
        <v>0</v>
      </c>
      <c r="R926" s="159">
        <f>Q926*H926</f>
        <v>0</v>
      </c>
      <c r="S926" s="159">
        <v>0</v>
      </c>
      <c r="T926" s="160">
        <f>S926*H926</f>
        <v>0</v>
      </c>
      <c r="AR926" s="161" t="s">
        <v>202</v>
      </c>
      <c r="AT926" s="161" t="s">
        <v>169</v>
      </c>
      <c r="AU926" s="161" t="s">
        <v>85</v>
      </c>
      <c r="AY926" s="17" t="s">
        <v>167</v>
      </c>
      <c r="BE926" s="96">
        <f>IF(N926="základná",J926,0)</f>
        <v>0</v>
      </c>
      <c r="BF926" s="96">
        <f>IF(N926="znížená",J926,0)</f>
        <v>0</v>
      </c>
      <c r="BG926" s="96">
        <f>IF(N926="zákl. prenesená",J926,0)</f>
        <v>0</v>
      </c>
      <c r="BH926" s="96">
        <f>IF(N926="zníž. prenesená",J926,0)</f>
        <v>0</v>
      </c>
      <c r="BI926" s="96">
        <f>IF(N926="nulová",J926,0)</f>
        <v>0</v>
      </c>
      <c r="BJ926" s="17" t="s">
        <v>85</v>
      </c>
      <c r="BK926" s="162">
        <f>ROUND(I926*H926,3)</f>
        <v>0</v>
      </c>
      <c r="BL926" s="17" t="s">
        <v>202</v>
      </c>
      <c r="BM926" s="161" t="s">
        <v>1093</v>
      </c>
    </row>
    <row r="927" spans="2:65" s="12" customFormat="1" ht="33.75" x14ac:dyDescent="0.2">
      <c r="B927" s="163"/>
      <c r="D927" s="164" t="s">
        <v>173</v>
      </c>
      <c r="E927" s="165" t="s">
        <v>1</v>
      </c>
      <c r="F927" s="166" t="s">
        <v>1094</v>
      </c>
      <c r="H927" s="167">
        <v>278.58999999999997</v>
      </c>
      <c r="I927" s="168"/>
      <c r="L927" s="163"/>
      <c r="M927" s="169"/>
      <c r="T927" s="170"/>
      <c r="AT927" s="165" t="s">
        <v>173</v>
      </c>
      <c r="AU927" s="165" t="s">
        <v>85</v>
      </c>
      <c r="AV927" s="12" t="s">
        <v>85</v>
      </c>
      <c r="AW927" s="12" t="s">
        <v>29</v>
      </c>
      <c r="AX927" s="12" t="s">
        <v>76</v>
      </c>
      <c r="AY927" s="165" t="s">
        <v>167</v>
      </c>
    </row>
    <row r="928" spans="2:65" s="12" customFormat="1" x14ac:dyDescent="0.2">
      <c r="B928" s="163"/>
      <c r="D928" s="164" t="s">
        <v>173</v>
      </c>
      <c r="E928" s="165" t="s">
        <v>1</v>
      </c>
      <c r="F928" s="166" t="s">
        <v>1095</v>
      </c>
      <c r="H928" s="167">
        <v>22.6</v>
      </c>
      <c r="I928" s="168"/>
      <c r="L928" s="163"/>
      <c r="M928" s="169"/>
      <c r="T928" s="170"/>
      <c r="AT928" s="165" t="s">
        <v>173</v>
      </c>
      <c r="AU928" s="165" t="s">
        <v>85</v>
      </c>
      <c r="AV928" s="12" t="s">
        <v>85</v>
      </c>
      <c r="AW928" s="12" t="s">
        <v>29</v>
      </c>
      <c r="AX928" s="12" t="s">
        <v>76</v>
      </c>
      <c r="AY928" s="165" t="s">
        <v>167</v>
      </c>
    </row>
    <row r="929" spans="2:65" s="12" customFormat="1" ht="33.75" x14ac:dyDescent="0.2">
      <c r="B929" s="163"/>
      <c r="D929" s="164" t="s">
        <v>173</v>
      </c>
      <c r="E929" s="165" t="s">
        <v>1</v>
      </c>
      <c r="F929" s="166" t="s">
        <v>1096</v>
      </c>
      <c r="H929" s="167">
        <v>217.33</v>
      </c>
      <c r="I929" s="168"/>
      <c r="L929" s="163"/>
      <c r="M929" s="169"/>
      <c r="T929" s="170"/>
      <c r="AT929" s="165" t="s">
        <v>173</v>
      </c>
      <c r="AU929" s="165" t="s">
        <v>85</v>
      </c>
      <c r="AV929" s="12" t="s">
        <v>85</v>
      </c>
      <c r="AW929" s="12" t="s">
        <v>29</v>
      </c>
      <c r="AX929" s="12" t="s">
        <v>76</v>
      </c>
      <c r="AY929" s="165" t="s">
        <v>167</v>
      </c>
    </row>
    <row r="930" spans="2:65" s="12" customFormat="1" x14ac:dyDescent="0.2">
      <c r="B930" s="163"/>
      <c r="D930" s="164" t="s">
        <v>173</v>
      </c>
      <c r="E930" s="165" t="s">
        <v>1</v>
      </c>
      <c r="F930" s="166" t="s">
        <v>1097</v>
      </c>
      <c r="H930" s="167">
        <v>1.26</v>
      </c>
      <c r="I930" s="168"/>
      <c r="L930" s="163"/>
      <c r="M930" s="169"/>
      <c r="T930" s="170"/>
      <c r="AT930" s="165" t="s">
        <v>173</v>
      </c>
      <c r="AU930" s="165" t="s">
        <v>85</v>
      </c>
      <c r="AV930" s="12" t="s">
        <v>85</v>
      </c>
      <c r="AW930" s="12" t="s">
        <v>29</v>
      </c>
      <c r="AX930" s="12" t="s">
        <v>76</v>
      </c>
      <c r="AY930" s="165" t="s">
        <v>167</v>
      </c>
    </row>
    <row r="931" spans="2:65" s="12" customFormat="1" x14ac:dyDescent="0.2">
      <c r="B931" s="163"/>
      <c r="D931" s="164" t="s">
        <v>173</v>
      </c>
      <c r="E931" s="165" t="s">
        <v>1</v>
      </c>
      <c r="F931" s="166" t="s">
        <v>1098</v>
      </c>
      <c r="H931" s="167">
        <v>39.31</v>
      </c>
      <c r="I931" s="168"/>
      <c r="L931" s="163"/>
      <c r="M931" s="169"/>
      <c r="T931" s="170"/>
      <c r="AT931" s="165" t="s">
        <v>173</v>
      </c>
      <c r="AU931" s="165" t="s">
        <v>85</v>
      </c>
      <c r="AV931" s="12" t="s">
        <v>85</v>
      </c>
      <c r="AW931" s="12" t="s">
        <v>29</v>
      </c>
      <c r="AX931" s="12" t="s">
        <v>76</v>
      </c>
      <c r="AY931" s="165" t="s">
        <v>167</v>
      </c>
    </row>
    <row r="932" spans="2:65" s="12" customFormat="1" x14ac:dyDescent="0.2">
      <c r="B932" s="163"/>
      <c r="D932" s="164" t="s">
        <v>173</v>
      </c>
      <c r="E932" s="165" t="s">
        <v>1</v>
      </c>
      <c r="F932" s="166" t="s">
        <v>1099</v>
      </c>
      <c r="H932" s="167">
        <v>3.54</v>
      </c>
      <c r="I932" s="168"/>
      <c r="L932" s="163"/>
      <c r="M932" s="169"/>
      <c r="T932" s="170"/>
      <c r="AT932" s="165" t="s">
        <v>173</v>
      </c>
      <c r="AU932" s="165" t="s">
        <v>85</v>
      </c>
      <c r="AV932" s="12" t="s">
        <v>85</v>
      </c>
      <c r="AW932" s="12" t="s">
        <v>29</v>
      </c>
      <c r="AX932" s="12" t="s">
        <v>76</v>
      </c>
      <c r="AY932" s="165" t="s">
        <v>167</v>
      </c>
    </row>
    <row r="933" spans="2:65" s="12" customFormat="1" x14ac:dyDescent="0.2">
      <c r="B933" s="163"/>
      <c r="D933" s="164" t="s">
        <v>173</v>
      </c>
      <c r="E933" s="165" t="s">
        <v>1</v>
      </c>
      <c r="F933" s="166" t="s">
        <v>1100</v>
      </c>
      <c r="H933" s="167">
        <v>3.56</v>
      </c>
      <c r="I933" s="168"/>
      <c r="L933" s="163"/>
      <c r="M933" s="169"/>
      <c r="T933" s="170"/>
      <c r="AT933" s="165" t="s">
        <v>173</v>
      </c>
      <c r="AU933" s="165" t="s">
        <v>85</v>
      </c>
      <c r="AV933" s="12" t="s">
        <v>85</v>
      </c>
      <c r="AW933" s="12" t="s">
        <v>29</v>
      </c>
      <c r="AX933" s="12" t="s">
        <v>76</v>
      </c>
      <c r="AY933" s="165" t="s">
        <v>167</v>
      </c>
    </row>
    <row r="934" spans="2:65" s="13" customFormat="1" x14ac:dyDescent="0.2">
      <c r="B934" s="171"/>
      <c r="D934" s="164" t="s">
        <v>173</v>
      </c>
      <c r="E934" s="172" t="s">
        <v>1</v>
      </c>
      <c r="F934" s="173" t="s">
        <v>177</v>
      </c>
      <c r="H934" s="174">
        <v>566.18999999999983</v>
      </c>
      <c r="I934" s="175"/>
      <c r="L934" s="171"/>
      <c r="M934" s="176"/>
      <c r="T934" s="177"/>
      <c r="AT934" s="172" t="s">
        <v>173</v>
      </c>
      <c r="AU934" s="172" t="s">
        <v>85</v>
      </c>
      <c r="AV934" s="13" t="s">
        <v>91</v>
      </c>
      <c r="AW934" s="13" t="s">
        <v>29</v>
      </c>
      <c r="AX934" s="13" t="s">
        <v>81</v>
      </c>
      <c r="AY934" s="172" t="s">
        <v>167</v>
      </c>
    </row>
    <row r="935" spans="2:65" s="1" customFormat="1" ht="16.5" customHeight="1" x14ac:dyDescent="0.2">
      <c r="B935" s="149"/>
      <c r="C935" s="191" t="s">
        <v>623</v>
      </c>
      <c r="D935" s="191" t="s">
        <v>262</v>
      </c>
      <c r="E935" s="192" t="s">
        <v>1101</v>
      </c>
      <c r="F935" s="193" t="s">
        <v>1102</v>
      </c>
      <c r="G935" s="194" t="s">
        <v>299</v>
      </c>
      <c r="H935" s="195">
        <v>509.44900000000001</v>
      </c>
      <c r="I935" s="196"/>
      <c r="J935" s="195">
        <f>ROUND(I935*H935,3)</f>
        <v>0</v>
      </c>
      <c r="K935" s="197"/>
      <c r="L935" s="198"/>
      <c r="M935" s="199" t="s">
        <v>1</v>
      </c>
      <c r="N935" s="200" t="s">
        <v>42</v>
      </c>
      <c r="P935" s="159">
        <f>O935*H935</f>
        <v>0</v>
      </c>
      <c r="Q935" s="159">
        <v>0</v>
      </c>
      <c r="R935" s="159">
        <f>Q935*H935</f>
        <v>0</v>
      </c>
      <c r="S935" s="159">
        <v>0</v>
      </c>
      <c r="T935" s="160">
        <f>S935*H935</f>
        <v>0</v>
      </c>
      <c r="AR935" s="161" t="s">
        <v>249</v>
      </c>
      <c r="AT935" s="161" t="s">
        <v>262</v>
      </c>
      <c r="AU935" s="161" t="s">
        <v>85</v>
      </c>
      <c r="AY935" s="17" t="s">
        <v>167</v>
      </c>
      <c r="BE935" s="96">
        <f>IF(N935="základná",J935,0)</f>
        <v>0</v>
      </c>
      <c r="BF935" s="96">
        <f>IF(N935="znížená",J935,0)</f>
        <v>0</v>
      </c>
      <c r="BG935" s="96">
        <f>IF(N935="zákl. prenesená",J935,0)</f>
        <v>0</v>
      </c>
      <c r="BH935" s="96">
        <f>IF(N935="zníž. prenesená",J935,0)</f>
        <v>0</v>
      </c>
      <c r="BI935" s="96">
        <f>IF(N935="nulová",J935,0)</f>
        <v>0</v>
      </c>
      <c r="BJ935" s="17" t="s">
        <v>85</v>
      </c>
      <c r="BK935" s="162">
        <f>ROUND(I935*H935,3)</f>
        <v>0</v>
      </c>
      <c r="BL935" s="17" t="s">
        <v>202</v>
      </c>
      <c r="BM935" s="161" t="s">
        <v>1103</v>
      </c>
    </row>
    <row r="936" spans="2:65" s="12" customFormat="1" ht="33.75" x14ac:dyDescent="0.2">
      <c r="B936" s="163"/>
      <c r="D936" s="164" t="s">
        <v>173</v>
      </c>
      <c r="E936" s="165" t="s">
        <v>1</v>
      </c>
      <c r="F936" s="166" t="s">
        <v>1094</v>
      </c>
      <c r="H936" s="167">
        <v>278.58999999999997</v>
      </c>
      <c r="I936" s="168"/>
      <c r="L936" s="163"/>
      <c r="M936" s="169"/>
      <c r="T936" s="170"/>
      <c r="AT936" s="165" t="s">
        <v>173</v>
      </c>
      <c r="AU936" s="165" t="s">
        <v>85</v>
      </c>
      <c r="AV936" s="12" t="s">
        <v>85</v>
      </c>
      <c r="AW936" s="12" t="s">
        <v>29</v>
      </c>
      <c r="AX936" s="12" t="s">
        <v>76</v>
      </c>
      <c r="AY936" s="165" t="s">
        <v>167</v>
      </c>
    </row>
    <row r="937" spans="2:65" s="12" customFormat="1" ht="33.75" x14ac:dyDescent="0.2">
      <c r="B937" s="163"/>
      <c r="D937" s="164" t="s">
        <v>173</v>
      </c>
      <c r="E937" s="165" t="s">
        <v>1</v>
      </c>
      <c r="F937" s="166" t="s">
        <v>1096</v>
      </c>
      <c r="H937" s="167">
        <v>217.33</v>
      </c>
      <c r="I937" s="168"/>
      <c r="L937" s="163"/>
      <c r="M937" s="169"/>
      <c r="T937" s="170"/>
      <c r="AT937" s="165" t="s">
        <v>173</v>
      </c>
      <c r="AU937" s="165" t="s">
        <v>85</v>
      </c>
      <c r="AV937" s="12" t="s">
        <v>85</v>
      </c>
      <c r="AW937" s="12" t="s">
        <v>29</v>
      </c>
      <c r="AX937" s="12" t="s">
        <v>76</v>
      </c>
      <c r="AY937" s="165" t="s">
        <v>167</v>
      </c>
    </row>
    <row r="938" spans="2:65" s="12" customFormat="1" x14ac:dyDescent="0.2">
      <c r="B938" s="163"/>
      <c r="D938" s="164" t="s">
        <v>173</v>
      </c>
      <c r="E938" s="165" t="s">
        <v>1</v>
      </c>
      <c r="F938" s="166" t="s">
        <v>1099</v>
      </c>
      <c r="H938" s="167">
        <v>3.54</v>
      </c>
      <c r="I938" s="168"/>
      <c r="L938" s="163"/>
      <c r="M938" s="169"/>
      <c r="T938" s="170"/>
      <c r="AT938" s="165" t="s">
        <v>173</v>
      </c>
      <c r="AU938" s="165" t="s">
        <v>85</v>
      </c>
      <c r="AV938" s="12" t="s">
        <v>85</v>
      </c>
      <c r="AW938" s="12" t="s">
        <v>29</v>
      </c>
      <c r="AX938" s="12" t="s">
        <v>76</v>
      </c>
      <c r="AY938" s="165" t="s">
        <v>167</v>
      </c>
    </row>
    <row r="939" spans="2:65" s="15" customFormat="1" x14ac:dyDescent="0.2">
      <c r="B939" s="184"/>
      <c r="D939" s="164" t="s">
        <v>173</v>
      </c>
      <c r="E939" s="185" t="s">
        <v>1</v>
      </c>
      <c r="F939" s="186" t="s">
        <v>245</v>
      </c>
      <c r="H939" s="187">
        <v>499.46</v>
      </c>
      <c r="I939" s="188"/>
      <c r="L939" s="184"/>
      <c r="M939" s="189"/>
      <c r="T939" s="190"/>
      <c r="AT939" s="185" t="s">
        <v>173</v>
      </c>
      <c r="AU939" s="185" t="s">
        <v>85</v>
      </c>
      <c r="AV939" s="15" t="s">
        <v>88</v>
      </c>
      <c r="AW939" s="15" t="s">
        <v>29</v>
      </c>
      <c r="AX939" s="15" t="s">
        <v>76</v>
      </c>
      <c r="AY939" s="185" t="s">
        <v>167</v>
      </c>
    </row>
    <row r="940" spans="2:65" s="12" customFormat="1" x14ac:dyDescent="0.2">
      <c r="B940" s="163"/>
      <c r="D940" s="164" t="s">
        <v>173</v>
      </c>
      <c r="E940" s="165" t="s">
        <v>1</v>
      </c>
      <c r="F940" s="166" t="s">
        <v>1104</v>
      </c>
      <c r="H940" s="167">
        <v>9.9890000000000008</v>
      </c>
      <c r="I940" s="168"/>
      <c r="L940" s="163"/>
      <c r="M940" s="169"/>
      <c r="T940" s="170"/>
      <c r="AT940" s="165" t="s">
        <v>173</v>
      </c>
      <c r="AU940" s="165" t="s">
        <v>85</v>
      </c>
      <c r="AV940" s="12" t="s">
        <v>85</v>
      </c>
      <c r="AW940" s="12" t="s">
        <v>29</v>
      </c>
      <c r="AX940" s="12" t="s">
        <v>76</v>
      </c>
      <c r="AY940" s="165" t="s">
        <v>167</v>
      </c>
    </row>
    <row r="941" spans="2:65" s="13" customFormat="1" x14ac:dyDescent="0.2">
      <c r="B941" s="171"/>
      <c r="D941" s="164" t="s">
        <v>173</v>
      </c>
      <c r="E941" s="172" t="s">
        <v>1</v>
      </c>
      <c r="F941" s="173" t="s">
        <v>177</v>
      </c>
      <c r="H941" s="174">
        <v>509.44899999999996</v>
      </c>
      <c r="I941" s="175"/>
      <c r="L941" s="171"/>
      <c r="M941" s="176"/>
      <c r="T941" s="177"/>
      <c r="AT941" s="172" t="s">
        <v>173</v>
      </c>
      <c r="AU941" s="172" t="s">
        <v>85</v>
      </c>
      <c r="AV941" s="13" t="s">
        <v>91</v>
      </c>
      <c r="AW941" s="13" t="s">
        <v>29</v>
      </c>
      <c r="AX941" s="13" t="s">
        <v>81</v>
      </c>
      <c r="AY941" s="172" t="s">
        <v>167</v>
      </c>
    </row>
    <row r="942" spans="2:65" s="1" customFormat="1" ht="16.5" customHeight="1" x14ac:dyDescent="0.2">
      <c r="B942" s="149"/>
      <c r="C942" s="191" t="s">
        <v>1105</v>
      </c>
      <c r="D942" s="191" t="s">
        <v>262</v>
      </c>
      <c r="E942" s="192" t="s">
        <v>1106</v>
      </c>
      <c r="F942" s="193" t="s">
        <v>1107</v>
      </c>
      <c r="G942" s="194" t="s">
        <v>299</v>
      </c>
      <c r="H942" s="195">
        <v>24.337</v>
      </c>
      <c r="I942" s="196"/>
      <c r="J942" s="195">
        <f>ROUND(I942*H942,3)</f>
        <v>0</v>
      </c>
      <c r="K942" s="197"/>
      <c r="L942" s="198"/>
      <c r="M942" s="199" t="s">
        <v>1</v>
      </c>
      <c r="N942" s="200" t="s">
        <v>42</v>
      </c>
      <c r="P942" s="159">
        <f>O942*H942</f>
        <v>0</v>
      </c>
      <c r="Q942" s="159">
        <v>0</v>
      </c>
      <c r="R942" s="159">
        <f>Q942*H942</f>
        <v>0</v>
      </c>
      <c r="S942" s="159">
        <v>0</v>
      </c>
      <c r="T942" s="160">
        <f>S942*H942</f>
        <v>0</v>
      </c>
      <c r="AR942" s="161" t="s">
        <v>249</v>
      </c>
      <c r="AT942" s="161" t="s">
        <v>262</v>
      </c>
      <c r="AU942" s="161" t="s">
        <v>85</v>
      </c>
      <c r="AY942" s="17" t="s">
        <v>167</v>
      </c>
      <c r="BE942" s="96">
        <f>IF(N942="základná",J942,0)</f>
        <v>0</v>
      </c>
      <c r="BF942" s="96">
        <f>IF(N942="znížená",J942,0)</f>
        <v>0</v>
      </c>
      <c r="BG942" s="96">
        <f>IF(N942="zákl. prenesená",J942,0)</f>
        <v>0</v>
      </c>
      <c r="BH942" s="96">
        <f>IF(N942="zníž. prenesená",J942,0)</f>
        <v>0</v>
      </c>
      <c r="BI942" s="96">
        <f>IF(N942="nulová",J942,0)</f>
        <v>0</v>
      </c>
      <c r="BJ942" s="17" t="s">
        <v>85</v>
      </c>
      <c r="BK942" s="162">
        <f>ROUND(I942*H942,3)</f>
        <v>0</v>
      </c>
      <c r="BL942" s="17" t="s">
        <v>202</v>
      </c>
      <c r="BM942" s="161" t="s">
        <v>1108</v>
      </c>
    </row>
    <row r="943" spans="2:65" s="12" customFormat="1" x14ac:dyDescent="0.2">
      <c r="B943" s="163"/>
      <c r="D943" s="164" t="s">
        <v>173</v>
      </c>
      <c r="E943" s="165" t="s">
        <v>1</v>
      </c>
      <c r="F943" s="166" t="s">
        <v>1095</v>
      </c>
      <c r="H943" s="167">
        <v>22.6</v>
      </c>
      <c r="I943" s="168"/>
      <c r="L943" s="163"/>
      <c r="M943" s="169"/>
      <c r="T943" s="170"/>
      <c r="AT943" s="165" t="s">
        <v>173</v>
      </c>
      <c r="AU943" s="165" t="s">
        <v>85</v>
      </c>
      <c r="AV943" s="12" t="s">
        <v>85</v>
      </c>
      <c r="AW943" s="12" t="s">
        <v>29</v>
      </c>
      <c r="AX943" s="12" t="s">
        <v>76</v>
      </c>
      <c r="AY943" s="165" t="s">
        <v>167</v>
      </c>
    </row>
    <row r="944" spans="2:65" s="12" customFormat="1" x14ac:dyDescent="0.2">
      <c r="B944" s="163"/>
      <c r="D944" s="164" t="s">
        <v>173</v>
      </c>
      <c r="E944" s="165" t="s">
        <v>1</v>
      </c>
      <c r="F944" s="166" t="s">
        <v>1097</v>
      </c>
      <c r="H944" s="167">
        <v>1.26</v>
      </c>
      <c r="I944" s="168"/>
      <c r="L944" s="163"/>
      <c r="M944" s="169"/>
      <c r="T944" s="170"/>
      <c r="AT944" s="165" t="s">
        <v>173</v>
      </c>
      <c r="AU944" s="165" t="s">
        <v>85</v>
      </c>
      <c r="AV944" s="12" t="s">
        <v>85</v>
      </c>
      <c r="AW944" s="12" t="s">
        <v>29</v>
      </c>
      <c r="AX944" s="12" t="s">
        <v>76</v>
      </c>
      <c r="AY944" s="165" t="s">
        <v>167</v>
      </c>
    </row>
    <row r="945" spans="2:65" s="15" customFormat="1" x14ac:dyDescent="0.2">
      <c r="B945" s="184"/>
      <c r="D945" s="164" t="s">
        <v>173</v>
      </c>
      <c r="E945" s="185" t="s">
        <v>1</v>
      </c>
      <c r="F945" s="186" t="s">
        <v>245</v>
      </c>
      <c r="H945" s="187">
        <v>23.860000000000003</v>
      </c>
      <c r="I945" s="188"/>
      <c r="L945" s="184"/>
      <c r="M945" s="189"/>
      <c r="T945" s="190"/>
      <c r="AT945" s="185" t="s">
        <v>173</v>
      </c>
      <c r="AU945" s="185" t="s">
        <v>85</v>
      </c>
      <c r="AV945" s="15" t="s">
        <v>88</v>
      </c>
      <c r="AW945" s="15" t="s">
        <v>29</v>
      </c>
      <c r="AX945" s="15" t="s">
        <v>76</v>
      </c>
      <c r="AY945" s="185" t="s">
        <v>167</v>
      </c>
    </row>
    <row r="946" spans="2:65" s="12" customFormat="1" x14ac:dyDescent="0.2">
      <c r="B946" s="163"/>
      <c r="D946" s="164" t="s">
        <v>173</v>
      </c>
      <c r="E946" s="165" t="s">
        <v>1</v>
      </c>
      <c r="F946" s="166" t="s">
        <v>1109</v>
      </c>
      <c r="H946" s="167">
        <v>0.47699999999999998</v>
      </c>
      <c r="I946" s="168"/>
      <c r="L946" s="163"/>
      <c r="M946" s="169"/>
      <c r="T946" s="170"/>
      <c r="AT946" s="165" t="s">
        <v>173</v>
      </c>
      <c r="AU946" s="165" t="s">
        <v>85</v>
      </c>
      <c r="AV946" s="12" t="s">
        <v>85</v>
      </c>
      <c r="AW946" s="12" t="s">
        <v>29</v>
      </c>
      <c r="AX946" s="12" t="s">
        <v>76</v>
      </c>
      <c r="AY946" s="165" t="s">
        <v>167</v>
      </c>
    </row>
    <row r="947" spans="2:65" s="13" customFormat="1" x14ac:dyDescent="0.2">
      <c r="B947" s="171"/>
      <c r="D947" s="164" t="s">
        <v>173</v>
      </c>
      <c r="E947" s="172" t="s">
        <v>1</v>
      </c>
      <c r="F947" s="173" t="s">
        <v>177</v>
      </c>
      <c r="H947" s="174">
        <v>24.337000000000003</v>
      </c>
      <c r="I947" s="175"/>
      <c r="L947" s="171"/>
      <c r="M947" s="176"/>
      <c r="T947" s="177"/>
      <c r="AT947" s="172" t="s">
        <v>173</v>
      </c>
      <c r="AU947" s="172" t="s">
        <v>85</v>
      </c>
      <c r="AV947" s="13" t="s">
        <v>91</v>
      </c>
      <c r="AW947" s="13" t="s">
        <v>29</v>
      </c>
      <c r="AX947" s="13" t="s">
        <v>81</v>
      </c>
      <c r="AY947" s="172" t="s">
        <v>167</v>
      </c>
    </row>
    <row r="948" spans="2:65" s="1" customFormat="1" ht="16.5" customHeight="1" x14ac:dyDescent="0.2">
      <c r="B948" s="149"/>
      <c r="C948" s="191" t="s">
        <v>626</v>
      </c>
      <c r="D948" s="191" t="s">
        <v>262</v>
      </c>
      <c r="E948" s="192" t="s">
        <v>1110</v>
      </c>
      <c r="F948" s="193" t="s">
        <v>1111</v>
      </c>
      <c r="G948" s="194" t="s">
        <v>299</v>
      </c>
      <c r="H948" s="195">
        <v>40.898000000000003</v>
      </c>
      <c r="I948" s="196"/>
      <c r="J948" s="195">
        <f>ROUND(I948*H948,3)</f>
        <v>0</v>
      </c>
      <c r="K948" s="197"/>
      <c r="L948" s="198"/>
      <c r="M948" s="199" t="s">
        <v>1</v>
      </c>
      <c r="N948" s="200" t="s">
        <v>42</v>
      </c>
      <c r="P948" s="159">
        <f>O948*H948</f>
        <v>0</v>
      </c>
      <c r="Q948" s="159">
        <v>0</v>
      </c>
      <c r="R948" s="159">
        <f>Q948*H948</f>
        <v>0</v>
      </c>
      <c r="S948" s="159">
        <v>0</v>
      </c>
      <c r="T948" s="160">
        <f>S948*H948</f>
        <v>0</v>
      </c>
      <c r="AR948" s="161" t="s">
        <v>249</v>
      </c>
      <c r="AT948" s="161" t="s">
        <v>262</v>
      </c>
      <c r="AU948" s="161" t="s">
        <v>85</v>
      </c>
      <c r="AY948" s="17" t="s">
        <v>167</v>
      </c>
      <c r="BE948" s="96">
        <f>IF(N948="základná",J948,0)</f>
        <v>0</v>
      </c>
      <c r="BF948" s="96">
        <f>IF(N948="znížená",J948,0)</f>
        <v>0</v>
      </c>
      <c r="BG948" s="96">
        <f>IF(N948="zákl. prenesená",J948,0)</f>
        <v>0</v>
      </c>
      <c r="BH948" s="96">
        <f>IF(N948="zníž. prenesená",J948,0)</f>
        <v>0</v>
      </c>
      <c r="BI948" s="96">
        <f>IF(N948="nulová",J948,0)</f>
        <v>0</v>
      </c>
      <c r="BJ948" s="17" t="s">
        <v>85</v>
      </c>
      <c r="BK948" s="162">
        <f>ROUND(I948*H948,3)</f>
        <v>0</v>
      </c>
      <c r="BL948" s="17" t="s">
        <v>202</v>
      </c>
      <c r="BM948" s="161" t="s">
        <v>1112</v>
      </c>
    </row>
    <row r="949" spans="2:65" s="1" customFormat="1" ht="16.5" customHeight="1" x14ac:dyDescent="0.2">
      <c r="B949" s="149"/>
      <c r="C949" s="191" t="s">
        <v>1113</v>
      </c>
      <c r="D949" s="191" t="s">
        <v>262</v>
      </c>
      <c r="E949" s="192" t="s">
        <v>1114</v>
      </c>
      <c r="F949" s="193" t="s">
        <v>1115</v>
      </c>
      <c r="G949" s="194" t="s">
        <v>299</v>
      </c>
      <c r="H949" s="195">
        <v>3.7040000000000002</v>
      </c>
      <c r="I949" s="196"/>
      <c r="J949" s="195">
        <f>ROUND(I949*H949,3)</f>
        <v>0</v>
      </c>
      <c r="K949" s="197"/>
      <c r="L949" s="198"/>
      <c r="M949" s="199" t="s">
        <v>1</v>
      </c>
      <c r="N949" s="200" t="s">
        <v>42</v>
      </c>
      <c r="P949" s="159">
        <f>O949*H949</f>
        <v>0</v>
      </c>
      <c r="Q949" s="159">
        <v>0</v>
      </c>
      <c r="R949" s="159">
        <f>Q949*H949</f>
        <v>0</v>
      </c>
      <c r="S949" s="159">
        <v>0</v>
      </c>
      <c r="T949" s="160">
        <f>S949*H949</f>
        <v>0</v>
      </c>
      <c r="AR949" s="161" t="s">
        <v>249</v>
      </c>
      <c r="AT949" s="161" t="s">
        <v>262</v>
      </c>
      <c r="AU949" s="161" t="s">
        <v>85</v>
      </c>
      <c r="AY949" s="17" t="s">
        <v>167</v>
      </c>
      <c r="BE949" s="96">
        <f>IF(N949="základná",J949,0)</f>
        <v>0</v>
      </c>
      <c r="BF949" s="96">
        <f>IF(N949="znížená",J949,0)</f>
        <v>0</v>
      </c>
      <c r="BG949" s="96">
        <f>IF(N949="zákl. prenesená",J949,0)</f>
        <v>0</v>
      </c>
      <c r="BH949" s="96">
        <f>IF(N949="zníž. prenesená",J949,0)</f>
        <v>0</v>
      </c>
      <c r="BI949" s="96">
        <f>IF(N949="nulová",J949,0)</f>
        <v>0</v>
      </c>
      <c r="BJ949" s="17" t="s">
        <v>85</v>
      </c>
      <c r="BK949" s="162">
        <f>ROUND(I949*H949,3)</f>
        <v>0</v>
      </c>
      <c r="BL949" s="17" t="s">
        <v>202</v>
      </c>
      <c r="BM949" s="161" t="s">
        <v>1116</v>
      </c>
    </row>
    <row r="950" spans="2:65" s="1" customFormat="1" ht="21.75" customHeight="1" x14ac:dyDescent="0.2">
      <c r="B950" s="149"/>
      <c r="C950" s="150" t="s">
        <v>630</v>
      </c>
      <c r="D950" s="150" t="s">
        <v>169</v>
      </c>
      <c r="E950" s="151" t="s">
        <v>1117</v>
      </c>
      <c r="F950" s="152" t="s">
        <v>1118</v>
      </c>
      <c r="G950" s="153" t="s">
        <v>299</v>
      </c>
      <c r="H950" s="154">
        <v>134.63</v>
      </c>
      <c r="I950" s="155"/>
      <c r="J950" s="154">
        <f>ROUND(I950*H950,3)</f>
        <v>0</v>
      </c>
      <c r="K950" s="156"/>
      <c r="L950" s="33"/>
      <c r="M950" s="157" t="s">
        <v>1</v>
      </c>
      <c r="N950" s="158" t="s">
        <v>42</v>
      </c>
      <c r="P950" s="159">
        <f>O950*H950</f>
        <v>0</v>
      </c>
      <c r="Q950" s="159">
        <v>0</v>
      </c>
      <c r="R950" s="159">
        <f>Q950*H950</f>
        <v>0</v>
      </c>
      <c r="S950" s="159">
        <v>0</v>
      </c>
      <c r="T950" s="160">
        <f>S950*H950</f>
        <v>0</v>
      </c>
      <c r="AR950" s="161" t="s">
        <v>202</v>
      </c>
      <c r="AT950" s="161" t="s">
        <v>169</v>
      </c>
      <c r="AU950" s="161" t="s">
        <v>85</v>
      </c>
      <c r="AY950" s="17" t="s">
        <v>167</v>
      </c>
      <c r="BE950" s="96">
        <f>IF(N950="základná",J950,0)</f>
        <v>0</v>
      </c>
      <c r="BF950" s="96">
        <f>IF(N950="znížená",J950,0)</f>
        <v>0</v>
      </c>
      <c r="BG950" s="96">
        <f>IF(N950="zákl. prenesená",J950,0)</f>
        <v>0</v>
      </c>
      <c r="BH950" s="96">
        <f>IF(N950="zníž. prenesená",J950,0)</f>
        <v>0</v>
      </c>
      <c r="BI950" s="96">
        <f>IF(N950="nulová",J950,0)</f>
        <v>0</v>
      </c>
      <c r="BJ950" s="17" t="s">
        <v>85</v>
      </c>
      <c r="BK950" s="162">
        <f>ROUND(I950*H950,3)</f>
        <v>0</v>
      </c>
      <c r="BL950" s="17" t="s">
        <v>202</v>
      </c>
      <c r="BM950" s="161" t="s">
        <v>1119</v>
      </c>
    </row>
    <row r="951" spans="2:65" s="12" customFormat="1" x14ac:dyDescent="0.2">
      <c r="B951" s="163"/>
      <c r="D951" s="164" t="s">
        <v>173</v>
      </c>
      <c r="E951" s="165" t="s">
        <v>1</v>
      </c>
      <c r="F951" s="166" t="s">
        <v>1120</v>
      </c>
      <c r="H951" s="167">
        <v>33.44</v>
      </c>
      <c r="I951" s="168"/>
      <c r="L951" s="163"/>
      <c r="M951" s="169"/>
      <c r="T951" s="170"/>
      <c r="AT951" s="165" t="s">
        <v>173</v>
      </c>
      <c r="AU951" s="165" t="s">
        <v>85</v>
      </c>
      <c r="AV951" s="12" t="s">
        <v>85</v>
      </c>
      <c r="AW951" s="12" t="s">
        <v>29</v>
      </c>
      <c r="AX951" s="12" t="s">
        <v>76</v>
      </c>
      <c r="AY951" s="165" t="s">
        <v>167</v>
      </c>
    </row>
    <row r="952" spans="2:65" s="12" customFormat="1" x14ac:dyDescent="0.2">
      <c r="B952" s="163"/>
      <c r="D952" s="164" t="s">
        <v>173</v>
      </c>
      <c r="E952" s="165" t="s">
        <v>1</v>
      </c>
      <c r="F952" s="166" t="s">
        <v>1121</v>
      </c>
      <c r="H952" s="167">
        <v>37.729999999999997</v>
      </c>
      <c r="I952" s="168"/>
      <c r="L952" s="163"/>
      <c r="M952" s="169"/>
      <c r="T952" s="170"/>
      <c r="AT952" s="165" t="s">
        <v>173</v>
      </c>
      <c r="AU952" s="165" t="s">
        <v>85</v>
      </c>
      <c r="AV952" s="12" t="s">
        <v>85</v>
      </c>
      <c r="AW952" s="12" t="s">
        <v>29</v>
      </c>
      <c r="AX952" s="12" t="s">
        <v>76</v>
      </c>
      <c r="AY952" s="165" t="s">
        <v>167</v>
      </c>
    </row>
    <row r="953" spans="2:65" s="12" customFormat="1" x14ac:dyDescent="0.2">
      <c r="B953" s="163"/>
      <c r="D953" s="164" t="s">
        <v>173</v>
      </c>
      <c r="E953" s="165" t="s">
        <v>1</v>
      </c>
      <c r="F953" s="166" t="s">
        <v>1122</v>
      </c>
      <c r="H953" s="167">
        <v>6.56</v>
      </c>
      <c r="I953" s="168"/>
      <c r="L953" s="163"/>
      <c r="M953" s="169"/>
      <c r="T953" s="170"/>
      <c r="AT953" s="165" t="s">
        <v>173</v>
      </c>
      <c r="AU953" s="165" t="s">
        <v>85</v>
      </c>
      <c r="AV953" s="12" t="s">
        <v>85</v>
      </c>
      <c r="AW953" s="12" t="s">
        <v>29</v>
      </c>
      <c r="AX953" s="12" t="s">
        <v>76</v>
      </c>
      <c r="AY953" s="165" t="s">
        <v>167</v>
      </c>
    </row>
    <row r="954" spans="2:65" s="12" customFormat="1" x14ac:dyDescent="0.2">
      <c r="B954" s="163"/>
      <c r="D954" s="164" t="s">
        <v>173</v>
      </c>
      <c r="E954" s="165" t="s">
        <v>1</v>
      </c>
      <c r="F954" s="166" t="s">
        <v>1123</v>
      </c>
      <c r="H954" s="167">
        <v>14.4</v>
      </c>
      <c r="I954" s="168"/>
      <c r="L954" s="163"/>
      <c r="M954" s="169"/>
      <c r="T954" s="170"/>
      <c r="AT954" s="165" t="s">
        <v>173</v>
      </c>
      <c r="AU954" s="165" t="s">
        <v>85</v>
      </c>
      <c r="AV954" s="12" t="s">
        <v>85</v>
      </c>
      <c r="AW954" s="12" t="s">
        <v>29</v>
      </c>
      <c r="AX954" s="12" t="s">
        <v>76</v>
      </c>
      <c r="AY954" s="165" t="s">
        <v>167</v>
      </c>
    </row>
    <row r="955" spans="2:65" s="12" customFormat="1" x14ac:dyDescent="0.2">
      <c r="B955" s="163"/>
      <c r="D955" s="164" t="s">
        <v>173</v>
      </c>
      <c r="E955" s="165" t="s">
        <v>1</v>
      </c>
      <c r="F955" s="166" t="s">
        <v>1124</v>
      </c>
      <c r="H955" s="167">
        <v>42.5</v>
      </c>
      <c r="I955" s="168"/>
      <c r="L955" s="163"/>
      <c r="M955" s="169"/>
      <c r="T955" s="170"/>
      <c r="AT955" s="165" t="s">
        <v>173</v>
      </c>
      <c r="AU955" s="165" t="s">
        <v>85</v>
      </c>
      <c r="AV955" s="12" t="s">
        <v>85</v>
      </c>
      <c r="AW955" s="12" t="s">
        <v>29</v>
      </c>
      <c r="AX955" s="12" t="s">
        <v>76</v>
      </c>
      <c r="AY955" s="165" t="s">
        <v>167</v>
      </c>
    </row>
    <row r="956" spans="2:65" s="13" customFormat="1" x14ac:dyDescent="0.2">
      <c r="B956" s="171"/>
      <c r="D956" s="164" t="s">
        <v>173</v>
      </c>
      <c r="E956" s="172" t="s">
        <v>1</v>
      </c>
      <c r="F956" s="173" t="s">
        <v>177</v>
      </c>
      <c r="H956" s="174">
        <v>134.63</v>
      </c>
      <c r="I956" s="175"/>
      <c r="L956" s="171"/>
      <c r="M956" s="176"/>
      <c r="T956" s="177"/>
      <c r="AT956" s="172" t="s">
        <v>173</v>
      </c>
      <c r="AU956" s="172" t="s">
        <v>85</v>
      </c>
      <c r="AV956" s="13" t="s">
        <v>91</v>
      </c>
      <c r="AW956" s="13" t="s">
        <v>29</v>
      </c>
      <c r="AX956" s="13" t="s">
        <v>81</v>
      </c>
      <c r="AY956" s="172" t="s">
        <v>167</v>
      </c>
    </row>
    <row r="957" spans="2:65" s="1" customFormat="1" ht="21.75" customHeight="1" x14ac:dyDescent="0.2">
      <c r="B957" s="149"/>
      <c r="C957" s="191" t="s">
        <v>1125</v>
      </c>
      <c r="D957" s="191" t="s">
        <v>262</v>
      </c>
      <c r="E957" s="192" t="s">
        <v>1126</v>
      </c>
      <c r="F957" s="193" t="s">
        <v>1127</v>
      </c>
      <c r="G957" s="194" t="s">
        <v>299</v>
      </c>
      <c r="H957" s="195">
        <v>131.91200000000001</v>
      </c>
      <c r="I957" s="196"/>
      <c r="J957" s="195">
        <f>ROUND(I957*H957,3)</f>
        <v>0</v>
      </c>
      <c r="K957" s="197"/>
      <c r="L957" s="198"/>
      <c r="M957" s="199" t="s">
        <v>1</v>
      </c>
      <c r="N957" s="200" t="s">
        <v>42</v>
      </c>
      <c r="P957" s="159">
        <f>O957*H957</f>
        <v>0</v>
      </c>
      <c r="Q957" s="159">
        <v>0</v>
      </c>
      <c r="R957" s="159">
        <f>Q957*H957</f>
        <v>0</v>
      </c>
      <c r="S957" s="159">
        <v>0</v>
      </c>
      <c r="T957" s="160">
        <f>S957*H957</f>
        <v>0</v>
      </c>
      <c r="AR957" s="161" t="s">
        <v>249</v>
      </c>
      <c r="AT957" s="161" t="s">
        <v>262</v>
      </c>
      <c r="AU957" s="161" t="s">
        <v>85</v>
      </c>
      <c r="AY957" s="17" t="s">
        <v>167</v>
      </c>
      <c r="BE957" s="96">
        <f>IF(N957="základná",J957,0)</f>
        <v>0</v>
      </c>
      <c r="BF957" s="96">
        <f>IF(N957="znížená",J957,0)</f>
        <v>0</v>
      </c>
      <c r="BG957" s="96">
        <f>IF(N957="zákl. prenesená",J957,0)</f>
        <v>0</v>
      </c>
      <c r="BH957" s="96">
        <f>IF(N957="zníž. prenesená",J957,0)</f>
        <v>0</v>
      </c>
      <c r="BI957" s="96">
        <f>IF(N957="nulová",J957,0)</f>
        <v>0</v>
      </c>
      <c r="BJ957" s="17" t="s">
        <v>85</v>
      </c>
      <c r="BK957" s="162">
        <f>ROUND(I957*H957,3)</f>
        <v>0</v>
      </c>
      <c r="BL957" s="17" t="s">
        <v>202</v>
      </c>
      <c r="BM957" s="161" t="s">
        <v>1128</v>
      </c>
    </row>
    <row r="958" spans="2:65" s="12" customFormat="1" x14ac:dyDescent="0.2">
      <c r="B958" s="163"/>
      <c r="D958" s="164" t="s">
        <v>173</v>
      </c>
      <c r="E958" s="165" t="s">
        <v>1</v>
      </c>
      <c r="F958" s="166" t="s">
        <v>1120</v>
      </c>
      <c r="H958" s="167">
        <v>33.44</v>
      </c>
      <c r="I958" s="168"/>
      <c r="L958" s="163"/>
      <c r="M958" s="169"/>
      <c r="T958" s="170"/>
      <c r="AT958" s="165" t="s">
        <v>173</v>
      </c>
      <c r="AU958" s="165" t="s">
        <v>85</v>
      </c>
      <c r="AV958" s="12" t="s">
        <v>85</v>
      </c>
      <c r="AW958" s="12" t="s">
        <v>29</v>
      </c>
      <c r="AX958" s="12" t="s">
        <v>76</v>
      </c>
      <c r="AY958" s="165" t="s">
        <v>167</v>
      </c>
    </row>
    <row r="959" spans="2:65" s="12" customFormat="1" x14ac:dyDescent="0.2">
      <c r="B959" s="163"/>
      <c r="D959" s="164" t="s">
        <v>173</v>
      </c>
      <c r="E959" s="165" t="s">
        <v>1</v>
      </c>
      <c r="F959" s="166" t="s">
        <v>1121</v>
      </c>
      <c r="H959" s="167">
        <v>37.729999999999997</v>
      </c>
      <c r="I959" s="168"/>
      <c r="L959" s="163"/>
      <c r="M959" s="169"/>
      <c r="T959" s="170"/>
      <c r="AT959" s="165" t="s">
        <v>173</v>
      </c>
      <c r="AU959" s="165" t="s">
        <v>85</v>
      </c>
      <c r="AV959" s="12" t="s">
        <v>85</v>
      </c>
      <c r="AW959" s="12" t="s">
        <v>29</v>
      </c>
      <c r="AX959" s="12" t="s">
        <v>76</v>
      </c>
      <c r="AY959" s="165" t="s">
        <v>167</v>
      </c>
    </row>
    <row r="960" spans="2:65" s="12" customFormat="1" x14ac:dyDescent="0.2">
      <c r="B960" s="163"/>
      <c r="D960" s="164" t="s">
        <v>173</v>
      </c>
      <c r="E960" s="165" t="s">
        <v>1</v>
      </c>
      <c r="F960" s="166" t="s">
        <v>1123</v>
      </c>
      <c r="H960" s="167">
        <v>14.4</v>
      </c>
      <c r="I960" s="168"/>
      <c r="L960" s="163"/>
      <c r="M960" s="169"/>
      <c r="T960" s="170"/>
      <c r="AT960" s="165" t="s">
        <v>173</v>
      </c>
      <c r="AU960" s="165" t="s">
        <v>85</v>
      </c>
      <c r="AV960" s="12" t="s">
        <v>85</v>
      </c>
      <c r="AW960" s="12" t="s">
        <v>29</v>
      </c>
      <c r="AX960" s="12" t="s">
        <v>76</v>
      </c>
      <c r="AY960" s="165" t="s">
        <v>167</v>
      </c>
    </row>
    <row r="961" spans="2:65" s="12" customFormat="1" x14ac:dyDescent="0.2">
      <c r="B961" s="163"/>
      <c r="D961" s="164" t="s">
        <v>173</v>
      </c>
      <c r="E961" s="165" t="s">
        <v>1</v>
      </c>
      <c r="F961" s="166" t="s">
        <v>1124</v>
      </c>
      <c r="H961" s="167">
        <v>42.5</v>
      </c>
      <c r="I961" s="168"/>
      <c r="L961" s="163"/>
      <c r="M961" s="169"/>
      <c r="T961" s="170"/>
      <c r="AT961" s="165" t="s">
        <v>173</v>
      </c>
      <c r="AU961" s="165" t="s">
        <v>85</v>
      </c>
      <c r="AV961" s="12" t="s">
        <v>85</v>
      </c>
      <c r="AW961" s="12" t="s">
        <v>29</v>
      </c>
      <c r="AX961" s="12" t="s">
        <v>76</v>
      </c>
      <c r="AY961" s="165" t="s">
        <v>167</v>
      </c>
    </row>
    <row r="962" spans="2:65" s="15" customFormat="1" x14ac:dyDescent="0.2">
      <c r="B962" s="184"/>
      <c r="D962" s="164" t="s">
        <v>173</v>
      </c>
      <c r="E962" s="185" t="s">
        <v>1</v>
      </c>
      <c r="F962" s="186" t="s">
        <v>245</v>
      </c>
      <c r="H962" s="187">
        <v>128.07</v>
      </c>
      <c r="I962" s="188"/>
      <c r="L962" s="184"/>
      <c r="M962" s="189"/>
      <c r="T962" s="190"/>
      <c r="AT962" s="185" t="s">
        <v>173</v>
      </c>
      <c r="AU962" s="185" t="s">
        <v>85</v>
      </c>
      <c r="AV962" s="15" t="s">
        <v>88</v>
      </c>
      <c r="AW962" s="15" t="s">
        <v>29</v>
      </c>
      <c r="AX962" s="15" t="s">
        <v>76</v>
      </c>
      <c r="AY962" s="185" t="s">
        <v>167</v>
      </c>
    </row>
    <row r="963" spans="2:65" s="12" customFormat="1" x14ac:dyDescent="0.2">
      <c r="B963" s="163"/>
      <c r="D963" s="164" t="s">
        <v>173</v>
      </c>
      <c r="E963" s="165" t="s">
        <v>1</v>
      </c>
      <c r="F963" s="166" t="s">
        <v>1129</v>
      </c>
      <c r="H963" s="167">
        <v>3.8420000000000001</v>
      </c>
      <c r="I963" s="168"/>
      <c r="L963" s="163"/>
      <c r="M963" s="169"/>
      <c r="T963" s="170"/>
      <c r="AT963" s="165" t="s">
        <v>173</v>
      </c>
      <c r="AU963" s="165" t="s">
        <v>85</v>
      </c>
      <c r="AV963" s="12" t="s">
        <v>85</v>
      </c>
      <c r="AW963" s="12" t="s">
        <v>29</v>
      </c>
      <c r="AX963" s="12" t="s">
        <v>76</v>
      </c>
      <c r="AY963" s="165" t="s">
        <v>167</v>
      </c>
    </row>
    <row r="964" spans="2:65" s="13" customFormat="1" x14ac:dyDescent="0.2">
      <c r="B964" s="171"/>
      <c r="D964" s="164" t="s">
        <v>173</v>
      </c>
      <c r="E964" s="172" t="s">
        <v>1</v>
      </c>
      <c r="F964" s="173" t="s">
        <v>177</v>
      </c>
      <c r="H964" s="174">
        <v>131.91200000000001</v>
      </c>
      <c r="I964" s="175"/>
      <c r="L964" s="171"/>
      <c r="M964" s="176"/>
      <c r="T964" s="177"/>
      <c r="AT964" s="172" t="s">
        <v>173</v>
      </c>
      <c r="AU964" s="172" t="s">
        <v>85</v>
      </c>
      <c r="AV964" s="13" t="s">
        <v>91</v>
      </c>
      <c r="AW964" s="13" t="s">
        <v>29</v>
      </c>
      <c r="AX964" s="13" t="s">
        <v>81</v>
      </c>
      <c r="AY964" s="172" t="s">
        <v>167</v>
      </c>
    </row>
    <row r="965" spans="2:65" s="1" customFormat="1" ht="21.75" customHeight="1" x14ac:dyDescent="0.2">
      <c r="B965" s="149"/>
      <c r="C965" s="191" t="s">
        <v>634</v>
      </c>
      <c r="D965" s="191" t="s">
        <v>262</v>
      </c>
      <c r="E965" s="192" t="s">
        <v>1130</v>
      </c>
      <c r="F965" s="193" t="s">
        <v>1131</v>
      </c>
      <c r="G965" s="194" t="s">
        <v>299</v>
      </c>
      <c r="H965" s="195">
        <v>6.7569999999999997</v>
      </c>
      <c r="I965" s="196"/>
      <c r="J965" s="195">
        <f>ROUND(I965*H965,3)</f>
        <v>0</v>
      </c>
      <c r="K965" s="197"/>
      <c r="L965" s="198"/>
      <c r="M965" s="199" t="s">
        <v>1</v>
      </c>
      <c r="N965" s="200" t="s">
        <v>42</v>
      </c>
      <c r="P965" s="159">
        <f>O965*H965</f>
        <v>0</v>
      </c>
      <c r="Q965" s="159">
        <v>0</v>
      </c>
      <c r="R965" s="159">
        <f>Q965*H965</f>
        <v>0</v>
      </c>
      <c r="S965" s="159">
        <v>0</v>
      </c>
      <c r="T965" s="160">
        <f>S965*H965</f>
        <v>0</v>
      </c>
      <c r="AR965" s="161" t="s">
        <v>249</v>
      </c>
      <c r="AT965" s="161" t="s">
        <v>262</v>
      </c>
      <c r="AU965" s="161" t="s">
        <v>85</v>
      </c>
      <c r="AY965" s="17" t="s">
        <v>167</v>
      </c>
      <c r="BE965" s="96">
        <f>IF(N965="základná",J965,0)</f>
        <v>0</v>
      </c>
      <c r="BF965" s="96">
        <f>IF(N965="znížená",J965,0)</f>
        <v>0</v>
      </c>
      <c r="BG965" s="96">
        <f>IF(N965="zákl. prenesená",J965,0)</f>
        <v>0</v>
      </c>
      <c r="BH965" s="96">
        <f>IF(N965="zníž. prenesená",J965,0)</f>
        <v>0</v>
      </c>
      <c r="BI965" s="96">
        <f>IF(N965="nulová",J965,0)</f>
        <v>0</v>
      </c>
      <c r="BJ965" s="17" t="s">
        <v>85</v>
      </c>
      <c r="BK965" s="162">
        <f>ROUND(I965*H965,3)</f>
        <v>0</v>
      </c>
      <c r="BL965" s="17" t="s">
        <v>202</v>
      </c>
      <c r="BM965" s="161" t="s">
        <v>1132</v>
      </c>
    </row>
    <row r="966" spans="2:65" s="12" customFormat="1" ht="22.5" x14ac:dyDescent="0.2">
      <c r="B966" s="163"/>
      <c r="D966" s="164" t="s">
        <v>173</v>
      </c>
      <c r="E966" s="165" t="s">
        <v>1</v>
      </c>
      <c r="F966" s="166" t="s">
        <v>1133</v>
      </c>
      <c r="H966" s="167">
        <v>6.7569999999999997</v>
      </c>
      <c r="I966" s="168"/>
      <c r="L966" s="163"/>
      <c r="M966" s="169"/>
      <c r="T966" s="170"/>
      <c r="AT966" s="165" t="s">
        <v>173</v>
      </c>
      <c r="AU966" s="165" t="s">
        <v>85</v>
      </c>
      <c r="AV966" s="12" t="s">
        <v>85</v>
      </c>
      <c r="AW966" s="12" t="s">
        <v>29</v>
      </c>
      <c r="AX966" s="12" t="s">
        <v>76</v>
      </c>
      <c r="AY966" s="165" t="s">
        <v>167</v>
      </c>
    </row>
    <row r="967" spans="2:65" s="13" customFormat="1" x14ac:dyDescent="0.2">
      <c r="B967" s="171"/>
      <c r="D967" s="164" t="s">
        <v>173</v>
      </c>
      <c r="E967" s="172" t="s">
        <v>1</v>
      </c>
      <c r="F967" s="173" t="s">
        <v>177</v>
      </c>
      <c r="H967" s="174">
        <v>6.7569999999999997</v>
      </c>
      <c r="I967" s="175"/>
      <c r="L967" s="171"/>
      <c r="M967" s="176"/>
      <c r="T967" s="177"/>
      <c r="AT967" s="172" t="s">
        <v>173</v>
      </c>
      <c r="AU967" s="172" t="s">
        <v>85</v>
      </c>
      <c r="AV967" s="13" t="s">
        <v>91</v>
      </c>
      <c r="AW967" s="13" t="s">
        <v>29</v>
      </c>
      <c r="AX967" s="13" t="s">
        <v>81</v>
      </c>
      <c r="AY967" s="172" t="s">
        <v>167</v>
      </c>
    </row>
    <row r="968" spans="2:65" s="1" customFormat="1" ht="33" customHeight="1" x14ac:dyDescent="0.2">
      <c r="B968" s="149"/>
      <c r="C968" s="150" t="s">
        <v>1134</v>
      </c>
      <c r="D968" s="150" t="s">
        <v>169</v>
      </c>
      <c r="E968" s="151" t="s">
        <v>1135</v>
      </c>
      <c r="F968" s="152" t="s">
        <v>1136</v>
      </c>
      <c r="G968" s="153" t="s">
        <v>299</v>
      </c>
      <c r="H968" s="154">
        <v>216.92</v>
      </c>
      <c r="I968" s="155"/>
      <c r="J968" s="154">
        <f>ROUND(I968*H968,3)</f>
        <v>0</v>
      </c>
      <c r="K968" s="156"/>
      <c r="L968" s="33"/>
      <c r="M968" s="157" t="s">
        <v>1</v>
      </c>
      <c r="N968" s="158" t="s">
        <v>42</v>
      </c>
      <c r="P968" s="159">
        <f>O968*H968</f>
        <v>0</v>
      </c>
      <c r="Q968" s="159">
        <v>0</v>
      </c>
      <c r="R968" s="159">
        <f>Q968*H968</f>
        <v>0</v>
      </c>
      <c r="S968" s="159">
        <v>0</v>
      </c>
      <c r="T968" s="160">
        <f>S968*H968</f>
        <v>0</v>
      </c>
      <c r="AR968" s="161" t="s">
        <v>202</v>
      </c>
      <c r="AT968" s="161" t="s">
        <v>169</v>
      </c>
      <c r="AU968" s="161" t="s">
        <v>85</v>
      </c>
      <c r="AY968" s="17" t="s">
        <v>167</v>
      </c>
      <c r="BE968" s="96">
        <f>IF(N968="základná",J968,0)</f>
        <v>0</v>
      </c>
      <c r="BF968" s="96">
        <f>IF(N968="znížená",J968,0)</f>
        <v>0</v>
      </c>
      <c r="BG968" s="96">
        <f>IF(N968="zákl. prenesená",J968,0)</f>
        <v>0</v>
      </c>
      <c r="BH968" s="96">
        <f>IF(N968="zníž. prenesená",J968,0)</f>
        <v>0</v>
      </c>
      <c r="BI968" s="96">
        <f>IF(N968="nulová",J968,0)</f>
        <v>0</v>
      </c>
      <c r="BJ968" s="17" t="s">
        <v>85</v>
      </c>
      <c r="BK968" s="162">
        <f>ROUND(I968*H968,3)</f>
        <v>0</v>
      </c>
      <c r="BL968" s="17" t="s">
        <v>202</v>
      </c>
      <c r="BM968" s="161" t="s">
        <v>1137</v>
      </c>
    </row>
    <row r="969" spans="2:65" s="12" customFormat="1" x14ac:dyDescent="0.2">
      <c r="B969" s="163"/>
      <c r="D969" s="164" t="s">
        <v>173</v>
      </c>
      <c r="E969" s="165" t="s">
        <v>1</v>
      </c>
      <c r="F969" s="166" t="s">
        <v>1138</v>
      </c>
      <c r="H969" s="167">
        <v>41.03</v>
      </c>
      <c r="I969" s="168"/>
      <c r="L969" s="163"/>
      <c r="M969" s="169"/>
      <c r="T969" s="170"/>
      <c r="AT969" s="165" t="s">
        <v>173</v>
      </c>
      <c r="AU969" s="165" t="s">
        <v>85</v>
      </c>
      <c r="AV969" s="12" t="s">
        <v>85</v>
      </c>
      <c r="AW969" s="12" t="s">
        <v>29</v>
      </c>
      <c r="AX969" s="12" t="s">
        <v>76</v>
      </c>
      <c r="AY969" s="165" t="s">
        <v>167</v>
      </c>
    </row>
    <row r="970" spans="2:65" s="12" customFormat="1" x14ac:dyDescent="0.2">
      <c r="B970" s="163"/>
      <c r="D970" s="164" t="s">
        <v>173</v>
      </c>
      <c r="E970" s="165" t="s">
        <v>1</v>
      </c>
      <c r="F970" s="166" t="s">
        <v>1139</v>
      </c>
      <c r="H970" s="167">
        <v>67.84</v>
      </c>
      <c r="I970" s="168"/>
      <c r="L970" s="163"/>
      <c r="M970" s="169"/>
      <c r="T970" s="170"/>
      <c r="AT970" s="165" t="s">
        <v>173</v>
      </c>
      <c r="AU970" s="165" t="s">
        <v>85</v>
      </c>
      <c r="AV970" s="12" t="s">
        <v>85</v>
      </c>
      <c r="AW970" s="12" t="s">
        <v>29</v>
      </c>
      <c r="AX970" s="12" t="s">
        <v>76</v>
      </c>
      <c r="AY970" s="165" t="s">
        <v>167</v>
      </c>
    </row>
    <row r="971" spans="2:65" s="12" customFormat="1" x14ac:dyDescent="0.2">
      <c r="B971" s="163"/>
      <c r="D971" s="164" t="s">
        <v>173</v>
      </c>
      <c r="E971" s="165" t="s">
        <v>1</v>
      </c>
      <c r="F971" s="166" t="s">
        <v>1140</v>
      </c>
      <c r="H971" s="167">
        <v>108.05</v>
      </c>
      <c r="I971" s="168"/>
      <c r="L971" s="163"/>
      <c r="M971" s="169"/>
      <c r="T971" s="170"/>
      <c r="AT971" s="165" t="s">
        <v>173</v>
      </c>
      <c r="AU971" s="165" t="s">
        <v>85</v>
      </c>
      <c r="AV971" s="12" t="s">
        <v>85</v>
      </c>
      <c r="AW971" s="12" t="s">
        <v>29</v>
      </c>
      <c r="AX971" s="12" t="s">
        <v>76</v>
      </c>
      <c r="AY971" s="165" t="s">
        <v>167</v>
      </c>
    </row>
    <row r="972" spans="2:65" s="13" customFormat="1" x14ac:dyDescent="0.2">
      <c r="B972" s="171"/>
      <c r="D972" s="164" t="s">
        <v>173</v>
      </c>
      <c r="E972" s="172" t="s">
        <v>1</v>
      </c>
      <c r="F972" s="173" t="s">
        <v>177</v>
      </c>
      <c r="H972" s="174">
        <v>216.92000000000002</v>
      </c>
      <c r="I972" s="175"/>
      <c r="L972" s="171"/>
      <c r="M972" s="176"/>
      <c r="T972" s="177"/>
      <c r="AT972" s="172" t="s">
        <v>173</v>
      </c>
      <c r="AU972" s="172" t="s">
        <v>85</v>
      </c>
      <c r="AV972" s="13" t="s">
        <v>91</v>
      </c>
      <c r="AW972" s="13" t="s">
        <v>29</v>
      </c>
      <c r="AX972" s="13" t="s">
        <v>81</v>
      </c>
      <c r="AY972" s="172" t="s">
        <v>167</v>
      </c>
    </row>
    <row r="973" spans="2:65" s="1" customFormat="1" ht="21.75" customHeight="1" x14ac:dyDescent="0.2">
      <c r="B973" s="149"/>
      <c r="C973" s="191" t="s">
        <v>642</v>
      </c>
      <c r="D973" s="191" t="s">
        <v>262</v>
      </c>
      <c r="E973" s="192" t="s">
        <v>1141</v>
      </c>
      <c r="F973" s="193" t="s">
        <v>1142</v>
      </c>
      <c r="G973" s="194" t="s">
        <v>172</v>
      </c>
      <c r="H973" s="195">
        <v>20.791</v>
      </c>
      <c r="I973" s="196"/>
      <c r="J973" s="195">
        <f>ROUND(I973*H973,3)</f>
        <v>0</v>
      </c>
      <c r="K973" s="197"/>
      <c r="L973" s="198"/>
      <c r="M973" s="199" t="s">
        <v>1</v>
      </c>
      <c r="N973" s="200" t="s">
        <v>42</v>
      </c>
      <c r="P973" s="159">
        <f>O973*H973</f>
        <v>0</v>
      </c>
      <c r="Q973" s="159">
        <v>0</v>
      </c>
      <c r="R973" s="159">
        <f>Q973*H973</f>
        <v>0</v>
      </c>
      <c r="S973" s="159">
        <v>0</v>
      </c>
      <c r="T973" s="160">
        <f>S973*H973</f>
        <v>0</v>
      </c>
      <c r="AR973" s="161" t="s">
        <v>249</v>
      </c>
      <c r="AT973" s="161" t="s">
        <v>262</v>
      </c>
      <c r="AU973" s="161" t="s">
        <v>85</v>
      </c>
      <c r="AY973" s="17" t="s">
        <v>167</v>
      </c>
      <c r="BE973" s="96">
        <f>IF(N973="základná",J973,0)</f>
        <v>0</v>
      </c>
      <c r="BF973" s="96">
        <f>IF(N973="znížená",J973,0)</f>
        <v>0</v>
      </c>
      <c r="BG973" s="96">
        <f>IF(N973="zákl. prenesená",J973,0)</f>
        <v>0</v>
      </c>
      <c r="BH973" s="96">
        <f>IF(N973="zníž. prenesená",J973,0)</f>
        <v>0</v>
      </c>
      <c r="BI973" s="96">
        <f>IF(N973="nulová",J973,0)</f>
        <v>0</v>
      </c>
      <c r="BJ973" s="17" t="s">
        <v>85</v>
      </c>
      <c r="BK973" s="162">
        <f>ROUND(I973*H973,3)</f>
        <v>0</v>
      </c>
      <c r="BL973" s="17" t="s">
        <v>202</v>
      </c>
      <c r="BM973" s="161" t="s">
        <v>1143</v>
      </c>
    </row>
    <row r="974" spans="2:65" s="12" customFormat="1" x14ac:dyDescent="0.2">
      <c r="B974" s="163"/>
      <c r="D974" s="164" t="s">
        <v>173</v>
      </c>
      <c r="E974" s="165" t="s">
        <v>1</v>
      </c>
      <c r="F974" s="166" t="s">
        <v>1144</v>
      </c>
      <c r="H974" s="167">
        <v>4.3079999999999998</v>
      </c>
      <c r="I974" s="168"/>
      <c r="L974" s="163"/>
      <c r="M974" s="169"/>
      <c r="T974" s="170"/>
      <c r="AT974" s="165" t="s">
        <v>173</v>
      </c>
      <c r="AU974" s="165" t="s">
        <v>85</v>
      </c>
      <c r="AV974" s="12" t="s">
        <v>85</v>
      </c>
      <c r="AW974" s="12" t="s">
        <v>29</v>
      </c>
      <c r="AX974" s="12" t="s">
        <v>76</v>
      </c>
      <c r="AY974" s="165" t="s">
        <v>167</v>
      </c>
    </row>
    <row r="975" spans="2:65" s="12" customFormat="1" x14ac:dyDescent="0.2">
      <c r="B975" s="163"/>
      <c r="D975" s="164" t="s">
        <v>173</v>
      </c>
      <c r="E975" s="165" t="s">
        <v>1</v>
      </c>
      <c r="F975" s="166" t="s">
        <v>1145</v>
      </c>
      <c r="H975" s="167">
        <v>7.1230000000000002</v>
      </c>
      <c r="I975" s="168"/>
      <c r="L975" s="163"/>
      <c r="M975" s="169"/>
      <c r="T975" s="170"/>
      <c r="AT975" s="165" t="s">
        <v>173</v>
      </c>
      <c r="AU975" s="165" t="s">
        <v>85</v>
      </c>
      <c r="AV975" s="12" t="s">
        <v>85</v>
      </c>
      <c r="AW975" s="12" t="s">
        <v>29</v>
      </c>
      <c r="AX975" s="12" t="s">
        <v>76</v>
      </c>
      <c r="AY975" s="165" t="s">
        <v>167</v>
      </c>
    </row>
    <row r="976" spans="2:65" s="12" customFormat="1" x14ac:dyDescent="0.2">
      <c r="B976" s="163"/>
      <c r="D976" s="164" t="s">
        <v>173</v>
      </c>
      <c r="E976" s="165" t="s">
        <v>1</v>
      </c>
      <c r="F976" s="166" t="s">
        <v>1146</v>
      </c>
      <c r="H976" s="167">
        <v>9.36</v>
      </c>
      <c r="I976" s="168"/>
      <c r="L976" s="163"/>
      <c r="M976" s="169"/>
      <c r="T976" s="170"/>
      <c r="AT976" s="165" t="s">
        <v>173</v>
      </c>
      <c r="AU976" s="165" t="s">
        <v>85</v>
      </c>
      <c r="AV976" s="12" t="s">
        <v>85</v>
      </c>
      <c r="AW976" s="12" t="s">
        <v>29</v>
      </c>
      <c r="AX976" s="12" t="s">
        <v>76</v>
      </c>
      <c r="AY976" s="165" t="s">
        <v>167</v>
      </c>
    </row>
    <row r="977" spans="2:65" s="13" customFormat="1" x14ac:dyDescent="0.2">
      <c r="B977" s="171"/>
      <c r="D977" s="164" t="s">
        <v>173</v>
      </c>
      <c r="E977" s="172" t="s">
        <v>1</v>
      </c>
      <c r="F977" s="173" t="s">
        <v>177</v>
      </c>
      <c r="H977" s="174">
        <v>20.791</v>
      </c>
      <c r="I977" s="175"/>
      <c r="L977" s="171"/>
      <c r="M977" s="176"/>
      <c r="T977" s="177"/>
      <c r="AT977" s="172" t="s">
        <v>173</v>
      </c>
      <c r="AU977" s="172" t="s">
        <v>85</v>
      </c>
      <c r="AV977" s="13" t="s">
        <v>91</v>
      </c>
      <c r="AW977" s="13" t="s">
        <v>29</v>
      </c>
      <c r="AX977" s="13" t="s">
        <v>81</v>
      </c>
      <c r="AY977" s="172" t="s">
        <v>167</v>
      </c>
    </row>
    <row r="978" spans="2:65" s="1" customFormat="1" ht="24.2" customHeight="1" x14ac:dyDescent="0.2">
      <c r="B978" s="149"/>
      <c r="C978" s="150" t="s">
        <v>1147</v>
      </c>
      <c r="D978" s="150" t="s">
        <v>169</v>
      </c>
      <c r="E978" s="151" t="s">
        <v>1148</v>
      </c>
      <c r="F978" s="152" t="s">
        <v>1149</v>
      </c>
      <c r="G978" s="153" t="s">
        <v>299</v>
      </c>
      <c r="H978" s="154">
        <v>630.64</v>
      </c>
      <c r="I978" s="155"/>
      <c r="J978" s="154">
        <f>ROUND(I978*H978,3)</f>
        <v>0</v>
      </c>
      <c r="K978" s="156"/>
      <c r="L978" s="33"/>
      <c r="M978" s="157" t="s">
        <v>1</v>
      </c>
      <c r="N978" s="158" t="s">
        <v>42</v>
      </c>
      <c r="P978" s="159">
        <f>O978*H978</f>
        <v>0</v>
      </c>
      <c r="Q978" s="159">
        <v>0</v>
      </c>
      <c r="R978" s="159">
        <f>Q978*H978</f>
        <v>0</v>
      </c>
      <c r="S978" s="159">
        <v>0</v>
      </c>
      <c r="T978" s="160">
        <f>S978*H978</f>
        <v>0</v>
      </c>
      <c r="AR978" s="161" t="s">
        <v>202</v>
      </c>
      <c r="AT978" s="161" t="s">
        <v>169</v>
      </c>
      <c r="AU978" s="161" t="s">
        <v>85</v>
      </c>
      <c r="AY978" s="17" t="s">
        <v>167</v>
      </c>
      <c r="BE978" s="96">
        <f>IF(N978="základná",J978,0)</f>
        <v>0</v>
      </c>
      <c r="BF978" s="96">
        <f>IF(N978="znížená",J978,0)</f>
        <v>0</v>
      </c>
      <c r="BG978" s="96">
        <f>IF(N978="zákl. prenesená",J978,0)</f>
        <v>0</v>
      </c>
      <c r="BH978" s="96">
        <f>IF(N978="zníž. prenesená",J978,0)</f>
        <v>0</v>
      </c>
      <c r="BI978" s="96">
        <f>IF(N978="nulová",J978,0)</f>
        <v>0</v>
      </c>
      <c r="BJ978" s="17" t="s">
        <v>85</v>
      </c>
      <c r="BK978" s="162">
        <f>ROUND(I978*H978,3)</f>
        <v>0</v>
      </c>
      <c r="BL978" s="17" t="s">
        <v>202</v>
      </c>
      <c r="BM978" s="161" t="s">
        <v>1150</v>
      </c>
    </row>
    <row r="979" spans="2:65" s="12" customFormat="1" x14ac:dyDescent="0.2">
      <c r="B979" s="163"/>
      <c r="D979" s="164" t="s">
        <v>173</v>
      </c>
      <c r="E979" s="165" t="s">
        <v>1</v>
      </c>
      <c r="F979" s="166" t="s">
        <v>1138</v>
      </c>
      <c r="H979" s="167">
        <v>41.03</v>
      </c>
      <c r="I979" s="168"/>
      <c r="L979" s="163"/>
      <c r="M979" s="169"/>
      <c r="T979" s="170"/>
      <c r="AT979" s="165" t="s">
        <v>173</v>
      </c>
      <c r="AU979" s="165" t="s">
        <v>85</v>
      </c>
      <c r="AV979" s="12" t="s">
        <v>85</v>
      </c>
      <c r="AW979" s="12" t="s">
        <v>29</v>
      </c>
      <c r="AX979" s="12" t="s">
        <v>76</v>
      </c>
      <c r="AY979" s="165" t="s">
        <v>167</v>
      </c>
    </row>
    <row r="980" spans="2:65" s="12" customFormat="1" x14ac:dyDescent="0.2">
      <c r="B980" s="163"/>
      <c r="D980" s="164" t="s">
        <v>173</v>
      </c>
      <c r="E980" s="165" t="s">
        <v>1</v>
      </c>
      <c r="F980" s="166" t="s">
        <v>1139</v>
      </c>
      <c r="H980" s="167">
        <v>67.84</v>
      </c>
      <c r="I980" s="168"/>
      <c r="L980" s="163"/>
      <c r="M980" s="169"/>
      <c r="T980" s="170"/>
      <c r="AT980" s="165" t="s">
        <v>173</v>
      </c>
      <c r="AU980" s="165" t="s">
        <v>85</v>
      </c>
      <c r="AV980" s="12" t="s">
        <v>85</v>
      </c>
      <c r="AW980" s="12" t="s">
        <v>29</v>
      </c>
      <c r="AX980" s="12" t="s">
        <v>76</v>
      </c>
      <c r="AY980" s="165" t="s">
        <v>167</v>
      </c>
    </row>
    <row r="981" spans="2:65" s="12" customFormat="1" x14ac:dyDescent="0.2">
      <c r="B981" s="163"/>
      <c r="D981" s="164" t="s">
        <v>173</v>
      </c>
      <c r="E981" s="165" t="s">
        <v>1</v>
      </c>
      <c r="F981" s="166" t="s">
        <v>1140</v>
      </c>
      <c r="H981" s="167">
        <v>108.05</v>
      </c>
      <c r="I981" s="168"/>
      <c r="L981" s="163"/>
      <c r="M981" s="169"/>
      <c r="T981" s="170"/>
      <c r="AT981" s="165" t="s">
        <v>173</v>
      </c>
      <c r="AU981" s="165" t="s">
        <v>85</v>
      </c>
      <c r="AV981" s="12" t="s">
        <v>85</v>
      </c>
      <c r="AW981" s="12" t="s">
        <v>29</v>
      </c>
      <c r="AX981" s="12" t="s">
        <v>76</v>
      </c>
      <c r="AY981" s="165" t="s">
        <v>167</v>
      </c>
    </row>
    <row r="982" spans="2:65" s="12" customFormat="1" x14ac:dyDescent="0.2">
      <c r="B982" s="163"/>
      <c r="D982" s="164" t="s">
        <v>173</v>
      </c>
      <c r="E982" s="165" t="s">
        <v>1</v>
      </c>
      <c r="F982" s="166" t="s">
        <v>1151</v>
      </c>
      <c r="H982" s="167">
        <v>413.72</v>
      </c>
      <c r="I982" s="168"/>
      <c r="L982" s="163"/>
      <c r="M982" s="169"/>
      <c r="T982" s="170"/>
      <c r="AT982" s="165" t="s">
        <v>173</v>
      </c>
      <c r="AU982" s="165" t="s">
        <v>85</v>
      </c>
      <c r="AV982" s="12" t="s">
        <v>85</v>
      </c>
      <c r="AW982" s="12" t="s">
        <v>29</v>
      </c>
      <c r="AX982" s="12" t="s">
        <v>76</v>
      </c>
      <c r="AY982" s="165" t="s">
        <v>167</v>
      </c>
    </row>
    <row r="983" spans="2:65" s="13" customFormat="1" x14ac:dyDescent="0.2">
      <c r="B983" s="171"/>
      <c r="D983" s="164" t="s">
        <v>173</v>
      </c>
      <c r="E983" s="172" t="s">
        <v>1</v>
      </c>
      <c r="F983" s="173" t="s">
        <v>177</v>
      </c>
      <c r="H983" s="174">
        <v>630.6400000000001</v>
      </c>
      <c r="I983" s="175"/>
      <c r="L983" s="171"/>
      <c r="M983" s="176"/>
      <c r="T983" s="177"/>
      <c r="AT983" s="172" t="s">
        <v>173</v>
      </c>
      <c r="AU983" s="172" t="s">
        <v>85</v>
      </c>
      <c r="AV983" s="13" t="s">
        <v>91</v>
      </c>
      <c r="AW983" s="13" t="s">
        <v>29</v>
      </c>
      <c r="AX983" s="13" t="s">
        <v>81</v>
      </c>
      <c r="AY983" s="172" t="s">
        <v>167</v>
      </c>
    </row>
    <row r="984" spans="2:65" s="1" customFormat="1" ht="21.75" customHeight="1" x14ac:dyDescent="0.2">
      <c r="B984" s="149"/>
      <c r="C984" s="191" t="s">
        <v>647</v>
      </c>
      <c r="D984" s="191" t="s">
        <v>262</v>
      </c>
      <c r="E984" s="192" t="s">
        <v>1126</v>
      </c>
      <c r="F984" s="193" t="s">
        <v>1127</v>
      </c>
      <c r="G984" s="194" t="s">
        <v>299</v>
      </c>
      <c r="H984" s="195">
        <v>222.095</v>
      </c>
      <c r="I984" s="196"/>
      <c r="J984" s="195">
        <f>ROUND(I984*H984,3)</f>
        <v>0</v>
      </c>
      <c r="K984" s="197"/>
      <c r="L984" s="198"/>
      <c r="M984" s="199" t="s">
        <v>1</v>
      </c>
      <c r="N984" s="200" t="s">
        <v>42</v>
      </c>
      <c r="P984" s="159">
        <f>O984*H984</f>
        <v>0</v>
      </c>
      <c r="Q984" s="159">
        <v>0</v>
      </c>
      <c r="R984" s="159">
        <f>Q984*H984</f>
        <v>0</v>
      </c>
      <c r="S984" s="159">
        <v>0</v>
      </c>
      <c r="T984" s="160">
        <f>S984*H984</f>
        <v>0</v>
      </c>
      <c r="AR984" s="161" t="s">
        <v>249</v>
      </c>
      <c r="AT984" s="161" t="s">
        <v>262</v>
      </c>
      <c r="AU984" s="161" t="s">
        <v>85</v>
      </c>
      <c r="AY984" s="17" t="s">
        <v>167</v>
      </c>
      <c r="BE984" s="96">
        <f>IF(N984="základná",J984,0)</f>
        <v>0</v>
      </c>
      <c r="BF984" s="96">
        <f>IF(N984="znížená",J984,0)</f>
        <v>0</v>
      </c>
      <c r="BG984" s="96">
        <f>IF(N984="zákl. prenesená",J984,0)</f>
        <v>0</v>
      </c>
      <c r="BH984" s="96">
        <f>IF(N984="zníž. prenesená",J984,0)</f>
        <v>0</v>
      </c>
      <c r="BI984" s="96">
        <f>IF(N984="nulová",J984,0)</f>
        <v>0</v>
      </c>
      <c r="BJ984" s="17" t="s">
        <v>85</v>
      </c>
      <c r="BK984" s="162">
        <f>ROUND(I984*H984,3)</f>
        <v>0</v>
      </c>
      <c r="BL984" s="17" t="s">
        <v>202</v>
      </c>
      <c r="BM984" s="161" t="s">
        <v>1152</v>
      </c>
    </row>
    <row r="985" spans="2:65" s="12" customFormat="1" x14ac:dyDescent="0.2">
      <c r="B985" s="163"/>
      <c r="D985" s="164" t="s">
        <v>173</v>
      </c>
      <c r="E985" s="165" t="s">
        <v>1</v>
      </c>
      <c r="F985" s="166" t="s">
        <v>1153</v>
      </c>
      <c r="H985" s="167">
        <v>83.700999999999993</v>
      </c>
      <c r="I985" s="168"/>
      <c r="L985" s="163"/>
      <c r="M985" s="169"/>
      <c r="T985" s="170"/>
      <c r="AT985" s="165" t="s">
        <v>173</v>
      </c>
      <c r="AU985" s="165" t="s">
        <v>85</v>
      </c>
      <c r="AV985" s="12" t="s">
        <v>85</v>
      </c>
      <c r="AW985" s="12" t="s">
        <v>29</v>
      </c>
      <c r="AX985" s="12" t="s">
        <v>76</v>
      </c>
      <c r="AY985" s="165" t="s">
        <v>167</v>
      </c>
    </row>
    <row r="986" spans="2:65" s="12" customFormat="1" x14ac:dyDescent="0.2">
      <c r="B986" s="163"/>
      <c r="D986" s="164" t="s">
        <v>173</v>
      </c>
      <c r="E986" s="165" t="s">
        <v>1</v>
      </c>
      <c r="F986" s="166" t="s">
        <v>1154</v>
      </c>
      <c r="H986" s="167">
        <v>138.39400000000001</v>
      </c>
      <c r="I986" s="168"/>
      <c r="L986" s="163"/>
      <c r="M986" s="169"/>
      <c r="T986" s="170"/>
      <c r="AT986" s="165" t="s">
        <v>173</v>
      </c>
      <c r="AU986" s="165" t="s">
        <v>85</v>
      </c>
      <c r="AV986" s="12" t="s">
        <v>85</v>
      </c>
      <c r="AW986" s="12" t="s">
        <v>29</v>
      </c>
      <c r="AX986" s="12" t="s">
        <v>76</v>
      </c>
      <c r="AY986" s="165" t="s">
        <v>167</v>
      </c>
    </row>
    <row r="987" spans="2:65" s="13" customFormat="1" x14ac:dyDescent="0.2">
      <c r="B987" s="171"/>
      <c r="D987" s="164" t="s">
        <v>173</v>
      </c>
      <c r="E987" s="172" t="s">
        <v>1</v>
      </c>
      <c r="F987" s="173" t="s">
        <v>177</v>
      </c>
      <c r="H987" s="174">
        <v>222.095</v>
      </c>
      <c r="I987" s="175"/>
      <c r="L987" s="171"/>
      <c r="M987" s="176"/>
      <c r="T987" s="177"/>
      <c r="AT987" s="172" t="s">
        <v>173</v>
      </c>
      <c r="AU987" s="172" t="s">
        <v>85</v>
      </c>
      <c r="AV987" s="13" t="s">
        <v>91</v>
      </c>
      <c r="AW987" s="13" t="s">
        <v>29</v>
      </c>
      <c r="AX987" s="13" t="s">
        <v>81</v>
      </c>
      <c r="AY987" s="172" t="s">
        <v>167</v>
      </c>
    </row>
    <row r="988" spans="2:65" s="1" customFormat="1" ht="21.75" customHeight="1" x14ac:dyDescent="0.2">
      <c r="B988" s="149"/>
      <c r="C988" s="191" t="s">
        <v>1155</v>
      </c>
      <c r="D988" s="191" t="s">
        <v>262</v>
      </c>
      <c r="E988" s="192" t="s">
        <v>1156</v>
      </c>
      <c r="F988" s="193" t="s">
        <v>1157</v>
      </c>
      <c r="G988" s="194" t="s">
        <v>299</v>
      </c>
      <c r="H988" s="195">
        <v>220.422</v>
      </c>
      <c r="I988" s="196"/>
      <c r="J988" s="195">
        <f>ROUND(I988*H988,3)</f>
        <v>0</v>
      </c>
      <c r="K988" s="197"/>
      <c r="L988" s="198"/>
      <c r="M988" s="199" t="s">
        <v>1</v>
      </c>
      <c r="N988" s="200" t="s">
        <v>42</v>
      </c>
      <c r="P988" s="159">
        <f>O988*H988</f>
        <v>0</v>
      </c>
      <c r="Q988" s="159">
        <v>0</v>
      </c>
      <c r="R988" s="159">
        <f>Q988*H988</f>
        <v>0</v>
      </c>
      <c r="S988" s="159">
        <v>0</v>
      </c>
      <c r="T988" s="160">
        <f>S988*H988</f>
        <v>0</v>
      </c>
      <c r="AR988" s="161" t="s">
        <v>249</v>
      </c>
      <c r="AT988" s="161" t="s">
        <v>262</v>
      </c>
      <c r="AU988" s="161" t="s">
        <v>85</v>
      </c>
      <c r="AY988" s="17" t="s">
        <v>167</v>
      </c>
      <c r="BE988" s="96">
        <f>IF(N988="základná",J988,0)</f>
        <v>0</v>
      </c>
      <c r="BF988" s="96">
        <f>IF(N988="znížená",J988,0)</f>
        <v>0</v>
      </c>
      <c r="BG988" s="96">
        <f>IF(N988="zákl. prenesená",J988,0)</f>
        <v>0</v>
      </c>
      <c r="BH988" s="96">
        <f>IF(N988="zníž. prenesená",J988,0)</f>
        <v>0</v>
      </c>
      <c r="BI988" s="96">
        <f>IF(N988="nulová",J988,0)</f>
        <v>0</v>
      </c>
      <c r="BJ988" s="17" t="s">
        <v>85</v>
      </c>
      <c r="BK988" s="162">
        <f>ROUND(I988*H988,3)</f>
        <v>0</v>
      </c>
      <c r="BL988" s="17" t="s">
        <v>202</v>
      </c>
      <c r="BM988" s="161" t="s">
        <v>1158</v>
      </c>
    </row>
    <row r="989" spans="2:65" s="12" customFormat="1" x14ac:dyDescent="0.2">
      <c r="B989" s="163"/>
      <c r="D989" s="164" t="s">
        <v>173</v>
      </c>
      <c r="E989" s="165" t="s">
        <v>1</v>
      </c>
      <c r="F989" s="166" t="s">
        <v>1159</v>
      </c>
      <c r="H989" s="167">
        <v>220.422</v>
      </c>
      <c r="I989" s="168"/>
      <c r="L989" s="163"/>
      <c r="M989" s="169"/>
      <c r="T989" s="170"/>
      <c r="AT989" s="165" t="s">
        <v>173</v>
      </c>
      <c r="AU989" s="165" t="s">
        <v>85</v>
      </c>
      <c r="AV989" s="12" t="s">
        <v>85</v>
      </c>
      <c r="AW989" s="12" t="s">
        <v>29</v>
      </c>
      <c r="AX989" s="12" t="s">
        <v>76</v>
      </c>
      <c r="AY989" s="165" t="s">
        <v>167</v>
      </c>
    </row>
    <row r="990" spans="2:65" s="13" customFormat="1" x14ac:dyDescent="0.2">
      <c r="B990" s="171"/>
      <c r="D990" s="164" t="s">
        <v>173</v>
      </c>
      <c r="E990" s="172" t="s">
        <v>1</v>
      </c>
      <c r="F990" s="173" t="s">
        <v>177</v>
      </c>
      <c r="H990" s="174">
        <v>220.422</v>
      </c>
      <c r="I990" s="175"/>
      <c r="L990" s="171"/>
      <c r="M990" s="176"/>
      <c r="T990" s="177"/>
      <c r="AT990" s="172" t="s">
        <v>173</v>
      </c>
      <c r="AU990" s="172" t="s">
        <v>85</v>
      </c>
      <c r="AV990" s="13" t="s">
        <v>91</v>
      </c>
      <c r="AW990" s="13" t="s">
        <v>29</v>
      </c>
      <c r="AX990" s="13" t="s">
        <v>81</v>
      </c>
      <c r="AY990" s="172" t="s">
        <v>167</v>
      </c>
    </row>
    <row r="991" spans="2:65" s="1" customFormat="1" ht="16.5" customHeight="1" x14ac:dyDescent="0.2">
      <c r="B991" s="149"/>
      <c r="C991" s="191" t="s">
        <v>653</v>
      </c>
      <c r="D991" s="191" t="s">
        <v>262</v>
      </c>
      <c r="E991" s="192" t="s">
        <v>1160</v>
      </c>
      <c r="F991" s="193" t="s">
        <v>1161</v>
      </c>
      <c r="G991" s="194" t="s">
        <v>299</v>
      </c>
      <c r="H991" s="195">
        <v>421.99400000000003</v>
      </c>
      <c r="I991" s="196"/>
      <c r="J991" s="195">
        <f>ROUND(I991*H991,3)</f>
        <v>0</v>
      </c>
      <c r="K991" s="197"/>
      <c r="L991" s="198"/>
      <c r="M991" s="199" t="s">
        <v>1</v>
      </c>
      <c r="N991" s="200" t="s">
        <v>42</v>
      </c>
      <c r="P991" s="159">
        <f>O991*H991</f>
        <v>0</v>
      </c>
      <c r="Q991" s="159">
        <v>0</v>
      </c>
      <c r="R991" s="159">
        <f>Q991*H991</f>
        <v>0</v>
      </c>
      <c r="S991" s="159">
        <v>0</v>
      </c>
      <c r="T991" s="160">
        <f>S991*H991</f>
        <v>0</v>
      </c>
      <c r="AR991" s="161" t="s">
        <v>249</v>
      </c>
      <c r="AT991" s="161" t="s">
        <v>262</v>
      </c>
      <c r="AU991" s="161" t="s">
        <v>85</v>
      </c>
      <c r="AY991" s="17" t="s">
        <v>167</v>
      </c>
      <c r="BE991" s="96">
        <f>IF(N991="základná",J991,0)</f>
        <v>0</v>
      </c>
      <c r="BF991" s="96">
        <f>IF(N991="znížená",J991,0)</f>
        <v>0</v>
      </c>
      <c r="BG991" s="96">
        <f>IF(N991="zákl. prenesená",J991,0)</f>
        <v>0</v>
      </c>
      <c r="BH991" s="96">
        <f>IF(N991="zníž. prenesená",J991,0)</f>
        <v>0</v>
      </c>
      <c r="BI991" s="96">
        <f>IF(N991="nulová",J991,0)</f>
        <v>0</v>
      </c>
      <c r="BJ991" s="17" t="s">
        <v>85</v>
      </c>
      <c r="BK991" s="162">
        <f>ROUND(I991*H991,3)</f>
        <v>0</v>
      </c>
      <c r="BL991" s="17" t="s">
        <v>202</v>
      </c>
      <c r="BM991" s="161" t="s">
        <v>1162</v>
      </c>
    </row>
    <row r="992" spans="2:65" s="12" customFormat="1" x14ac:dyDescent="0.2">
      <c r="B992" s="163"/>
      <c r="D992" s="164" t="s">
        <v>173</v>
      </c>
      <c r="E992" s="165" t="s">
        <v>1</v>
      </c>
      <c r="F992" s="166" t="s">
        <v>1163</v>
      </c>
      <c r="H992" s="167">
        <v>421.99400000000003</v>
      </c>
      <c r="I992" s="168"/>
      <c r="L992" s="163"/>
      <c r="M992" s="169"/>
      <c r="T992" s="170"/>
      <c r="AT992" s="165" t="s">
        <v>173</v>
      </c>
      <c r="AU992" s="165" t="s">
        <v>85</v>
      </c>
      <c r="AV992" s="12" t="s">
        <v>85</v>
      </c>
      <c r="AW992" s="12" t="s">
        <v>29</v>
      </c>
      <c r="AX992" s="12" t="s">
        <v>76</v>
      </c>
      <c r="AY992" s="165" t="s">
        <v>167</v>
      </c>
    </row>
    <row r="993" spans="2:65" s="13" customFormat="1" x14ac:dyDescent="0.2">
      <c r="B993" s="171"/>
      <c r="D993" s="164" t="s">
        <v>173</v>
      </c>
      <c r="E993" s="172" t="s">
        <v>1</v>
      </c>
      <c r="F993" s="173" t="s">
        <v>177</v>
      </c>
      <c r="H993" s="174">
        <v>421.99400000000003</v>
      </c>
      <c r="I993" s="175"/>
      <c r="L993" s="171"/>
      <c r="M993" s="176"/>
      <c r="T993" s="177"/>
      <c r="AT993" s="172" t="s">
        <v>173</v>
      </c>
      <c r="AU993" s="172" t="s">
        <v>85</v>
      </c>
      <c r="AV993" s="13" t="s">
        <v>91</v>
      </c>
      <c r="AW993" s="13" t="s">
        <v>29</v>
      </c>
      <c r="AX993" s="13" t="s">
        <v>81</v>
      </c>
      <c r="AY993" s="172" t="s">
        <v>167</v>
      </c>
    </row>
    <row r="994" spans="2:65" s="1" customFormat="1" ht="16.5" customHeight="1" x14ac:dyDescent="0.2">
      <c r="B994" s="149"/>
      <c r="C994" s="191" t="s">
        <v>1164</v>
      </c>
      <c r="D994" s="191" t="s">
        <v>262</v>
      </c>
      <c r="E994" s="192" t="s">
        <v>1165</v>
      </c>
      <c r="F994" s="193" t="s">
        <v>1166</v>
      </c>
      <c r="G994" s="194" t="s">
        <v>299</v>
      </c>
      <c r="H994" s="195">
        <v>418.16300000000001</v>
      </c>
      <c r="I994" s="196"/>
      <c r="J994" s="195">
        <f>ROUND(I994*H994,3)</f>
        <v>0</v>
      </c>
      <c r="K994" s="197"/>
      <c r="L994" s="198"/>
      <c r="M994" s="199" t="s">
        <v>1</v>
      </c>
      <c r="N994" s="200" t="s">
        <v>42</v>
      </c>
      <c r="P994" s="159">
        <f>O994*H994</f>
        <v>0</v>
      </c>
      <c r="Q994" s="159">
        <v>0</v>
      </c>
      <c r="R994" s="159">
        <f>Q994*H994</f>
        <v>0</v>
      </c>
      <c r="S994" s="159">
        <v>0</v>
      </c>
      <c r="T994" s="160">
        <f>S994*H994</f>
        <v>0</v>
      </c>
      <c r="AR994" s="161" t="s">
        <v>249</v>
      </c>
      <c r="AT994" s="161" t="s">
        <v>262</v>
      </c>
      <c r="AU994" s="161" t="s">
        <v>85</v>
      </c>
      <c r="AY994" s="17" t="s">
        <v>167</v>
      </c>
      <c r="BE994" s="96">
        <f>IF(N994="základná",J994,0)</f>
        <v>0</v>
      </c>
      <c r="BF994" s="96">
        <f>IF(N994="znížená",J994,0)</f>
        <v>0</v>
      </c>
      <c r="BG994" s="96">
        <f>IF(N994="zákl. prenesená",J994,0)</f>
        <v>0</v>
      </c>
      <c r="BH994" s="96">
        <f>IF(N994="zníž. prenesená",J994,0)</f>
        <v>0</v>
      </c>
      <c r="BI994" s="96">
        <f>IF(N994="nulová",J994,0)</f>
        <v>0</v>
      </c>
      <c r="BJ994" s="17" t="s">
        <v>85</v>
      </c>
      <c r="BK994" s="162">
        <f>ROUND(I994*H994,3)</f>
        <v>0</v>
      </c>
      <c r="BL994" s="17" t="s">
        <v>202</v>
      </c>
      <c r="BM994" s="161" t="s">
        <v>1167</v>
      </c>
    </row>
    <row r="995" spans="2:65" s="12" customFormat="1" x14ac:dyDescent="0.2">
      <c r="B995" s="163"/>
      <c r="D995" s="164" t="s">
        <v>173</v>
      </c>
      <c r="E995" s="165" t="s">
        <v>1</v>
      </c>
      <c r="F995" s="166" t="s">
        <v>1168</v>
      </c>
      <c r="H995" s="167">
        <v>418.16300000000001</v>
      </c>
      <c r="I995" s="168"/>
      <c r="L995" s="163"/>
      <c r="M995" s="169"/>
      <c r="T995" s="170"/>
      <c r="AT995" s="165" t="s">
        <v>173</v>
      </c>
      <c r="AU995" s="165" t="s">
        <v>85</v>
      </c>
      <c r="AV995" s="12" t="s">
        <v>85</v>
      </c>
      <c r="AW995" s="12" t="s">
        <v>29</v>
      </c>
      <c r="AX995" s="12" t="s">
        <v>76</v>
      </c>
      <c r="AY995" s="165" t="s">
        <v>167</v>
      </c>
    </row>
    <row r="996" spans="2:65" s="13" customFormat="1" x14ac:dyDescent="0.2">
      <c r="B996" s="171"/>
      <c r="D996" s="164" t="s">
        <v>173</v>
      </c>
      <c r="E996" s="172" t="s">
        <v>1</v>
      </c>
      <c r="F996" s="173" t="s">
        <v>177</v>
      </c>
      <c r="H996" s="174">
        <v>418.16300000000001</v>
      </c>
      <c r="I996" s="175"/>
      <c r="L996" s="171"/>
      <c r="M996" s="176"/>
      <c r="T996" s="177"/>
      <c r="AT996" s="172" t="s">
        <v>173</v>
      </c>
      <c r="AU996" s="172" t="s">
        <v>85</v>
      </c>
      <c r="AV996" s="13" t="s">
        <v>91</v>
      </c>
      <c r="AW996" s="13" t="s">
        <v>29</v>
      </c>
      <c r="AX996" s="13" t="s">
        <v>81</v>
      </c>
      <c r="AY996" s="172" t="s">
        <v>167</v>
      </c>
    </row>
    <row r="997" spans="2:65" s="1" customFormat="1" ht="24.2" customHeight="1" x14ac:dyDescent="0.2">
      <c r="B997" s="149"/>
      <c r="C997" s="150" t="s">
        <v>657</v>
      </c>
      <c r="D997" s="150" t="s">
        <v>169</v>
      </c>
      <c r="E997" s="151" t="s">
        <v>1169</v>
      </c>
      <c r="F997" s="152" t="s">
        <v>1170</v>
      </c>
      <c r="G997" s="153" t="s">
        <v>299</v>
      </c>
      <c r="H997" s="154">
        <v>65.84</v>
      </c>
      <c r="I997" s="155"/>
      <c r="J997" s="154">
        <f>ROUND(I997*H997,3)</f>
        <v>0</v>
      </c>
      <c r="K997" s="156"/>
      <c r="L997" s="33"/>
      <c r="M997" s="157" t="s">
        <v>1</v>
      </c>
      <c r="N997" s="158" t="s">
        <v>42</v>
      </c>
      <c r="P997" s="159">
        <f>O997*H997</f>
        <v>0</v>
      </c>
      <c r="Q997" s="159">
        <v>0</v>
      </c>
      <c r="R997" s="159">
        <f>Q997*H997</f>
        <v>0</v>
      </c>
      <c r="S997" s="159">
        <v>0</v>
      </c>
      <c r="T997" s="160">
        <f>S997*H997</f>
        <v>0</v>
      </c>
      <c r="AR997" s="161" t="s">
        <v>202</v>
      </c>
      <c r="AT997" s="161" t="s">
        <v>169</v>
      </c>
      <c r="AU997" s="161" t="s">
        <v>85</v>
      </c>
      <c r="AY997" s="17" t="s">
        <v>167</v>
      </c>
      <c r="BE997" s="96">
        <f>IF(N997="základná",J997,0)</f>
        <v>0</v>
      </c>
      <c r="BF997" s="96">
        <f>IF(N997="znížená",J997,0)</f>
        <v>0</v>
      </c>
      <c r="BG997" s="96">
        <f>IF(N997="zákl. prenesená",J997,0)</f>
        <v>0</v>
      </c>
      <c r="BH997" s="96">
        <f>IF(N997="zníž. prenesená",J997,0)</f>
        <v>0</v>
      </c>
      <c r="BI997" s="96">
        <f>IF(N997="nulová",J997,0)</f>
        <v>0</v>
      </c>
      <c r="BJ997" s="17" t="s">
        <v>85</v>
      </c>
      <c r="BK997" s="162">
        <f>ROUND(I997*H997,3)</f>
        <v>0</v>
      </c>
      <c r="BL997" s="17" t="s">
        <v>202</v>
      </c>
      <c r="BM997" s="161" t="s">
        <v>1171</v>
      </c>
    </row>
    <row r="998" spans="2:65" s="12" customFormat="1" x14ac:dyDescent="0.2">
      <c r="B998" s="163"/>
      <c r="D998" s="164" t="s">
        <v>173</v>
      </c>
      <c r="E998" s="165" t="s">
        <v>1</v>
      </c>
      <c r="F998" s="166" t="s">
        <v>1172</v>
      </c>
      <c r="H998" s="167">
        <v>12.8</v>
      </c>
      <c r="I998" s="168"/>
      <c r="L998" s="163"/>
      <c r="M998" s="169"/>
      <c r="T998" s="170"/>
      <c r="AT998" s="165" t="s">
        <v>173</v>
      </c>
      <c r="AU998" s="165" t="s">
        <v>85</v>
      </c>
      <c r="AV998" s="12" t="s">
        <v>85</v>
      </c>
      <c r="AW998" s="12" t="s">
        <v>29</v>
      </c>
      <c r="AX998" s="12" t="s">
        <v>76</v>
      </c>
      <c r="AY998" s="165" t="s">
        <v>167</v>
      </c>
    </row>
    <row r="999" spans="2:65" s="12" customFormat="1" x14ac:dyDescent="0.2">
      <c r="B999" s="163"/>
      <c r="D999" s="164" t="s">
        <v>173</v>
      </c>
      <c r="E999" s="165" t="s">
        <v>1</v>
      </c>
      <c r="F999" s="166" t="s">
        <v>1173</v>
      </c>
      <c r="H999" s="167">
        <v>22</v>
      </c>
      <c r="I999" s="168"/>
      <c r="L999" s="163"/>
      <c r="M999" s="169"/>
      <c r="T999" s="170"/>
      <c r="AT999" s="165" t="s">
        <v>173</v>
      </c>
      <c r="AU999" s="165" t="s">
        <v>85</v>
      </c>
      <c r="AV999" s="12" t="s">
        <v>85</v>
      </c>
      <c r="AW999" s="12" t="s">
        <v>29</v>
      </c>
      <c r="AX999" s="12" t="s">
        <v>76</v>
      </c>
      <c r="AY999" s="165" t="s">
        <v>167</v>
      </c>
    </row>
    <row r="1000" spans="2:65" s="12" customFormat="1" x14ac:dyDescent="0.2">
      <c r="B1000" s="163"/>
      <c r="D1000" s="164" t="s">
        <v>173</v>
      </c>
      <c r="E1000" s="165" t="s">
        <v>1</v>
      </c>
      <c r="F1000" s="166" t="s">
        <v>1174</v>
      </c>
      <c r="H1000" s="167">
        <v>9.76</v>
      </c>
      <c r="I1000" s="168"/>
      <c r="L1000" s="163"/>
      <c r="M1000" s="169"/>
      <c r="T1000" s="170"/>
      <c r="AT1000" s="165" t="s">
        <v>173</v>
      </c>
      <c r="AU1000" s="165" t="s">
        <v>85</v>
      </c>
      <c r="AV1000" s="12" t="s">
        <v>85</v>
      </c>
      <c r="AW1000" s="12" t="s">
        <v>29</v>
      </c>
      <c r="AX1000" s="12" t="s">
        <v>76</v>
      </c>
      <c r="AY1000" s="165" t="s">
        <v>167</v>
      </c>
    </row>
    <row r="1001" spans="2:65" s="12" customFormat="1" x14ac:dyDescent="0.2">
      <c r="B1001" s="163"/>
      <c r="D1001" s="164" t="s">
        <v>173</v>
      </c>
      <c r="E1001" s="165" t="s">
        <v>1</v>
      </c>
      <c r="F1001" s="166" t="s">
        <v>1175</v>
      </c>
      <c r="H1001" s="167">
        <v>21.28</v>
      </c>
      <c r="I1001" s="168"/>
      <c r="L1001" s="163"/>
      <c r="M1001" s="169"/>
      <c r="T1001" s="170"/>
      <c r="AT1001" s="165" t="s">
        <v>173</v>
      </c>
      <c r="AU1001" s="165" t="s">
        <v>85</v>
      </c>
      <c r="AV1001" s="12" t="s">
        <v>85</v>
      </c>
      <c r="AW1001" s="12" t="s">
        <v>29</v>
      </c>
      <c r="AX1001" s="12" t="s">
        <v>76</v>
      </c>
      <c r="AY1001" s="165" t="s">
        <v>167</v>
      </c>
    </row>
    <row r="1002" spans="2:65" s="13" customFormat="1" x14ac:dyDescent="0.2">
      <c r="B1002" s="171"/>
      <c r="D1002" s="164" t="s">
        <v>173</v>
      </c>
      <c r="E1002" s="172" t="s">
        <v>1</v>
      </c>
      <c r="F1002" s="173" t="s">
        <v>177</v>
      </c>
      <c r="H1002" s="174">
        <v>65.84</v>
      </c>
      <c r="I1002" s="175"/>
      <c r="L1002" s="171"/>
      <c r="M1002" s="176"/>
      <c r="T1002" s="177"/>
      <c r="AT1002" s="172" t="s">
        <v>173</v>
      </c>
      <c r="AU1002" s="172" t="s">
        <v>85</v>
      </c>
      <c r="AV1002" s="13" t="s">
        <v>91</v>
      </c>
      <c r="AW1002" s="13" t="s">
        <v>29</v>
      </c>
      <c r="AX1002" s="13" t="s">
        <v>81</v>
      </c>
      <c r="AY1002" s="172" t="s">
        <v>167</v>
      </c>
    </row>
    <row r="1003" spans="2:65" s="1" customFormat="1" ht="16.5" customHeight="1" x14ac:dyDescent="0.2">
      <c r="B1003" s="149"/>
      <c r="C1003" s="191" t="s">
        <v>1176</v>
      </c>
      <c r="D1003" s="191" t="s">
        <v>262</v>
      </c>
      <c r="E1003" s="192" t="s">
        <v>1177</v>
      </c>
      <c r="F1003" s="193" t="s">
        <v>1178</v>
      </c>
      <c r="G1003" s="194" t="s">
        <v>172</v>
      </c>
      <c r="H1003" s="195">
        <v>6.38</v>
      </c>
      <c r="I1003" s="196"/>
      <c r="J1003" s="195">
        <f>ROUND(I1003*H1003,3)</f>
        <v>0</v>
      </c>
      <c r="K1003" s="197"/>
      <c r="L1003" s="198"/>
      <c r="M1003" s="199" t="s">
        <v>1</v>
      </c>
      <c r="N1003" s="200" t="s">
        <v>42</v>
      </c>
      <c r="P1003" s="159">
        <f>O1003*H1003</f>
        <v>0</v>
      </c>
      <c r="Q1003" s="159">
        <v>0</v>
      </c>
      <c r="R1003" s="159">
        <f>Q1003*H1003</f>
        <v>0</v>
      </c>
      <c r="S1003" s="159">
        <v>0</v>
      </c>
      <c r="T1003" s="160">
        <f>S1003*H1003</f>
        <v>0</v>
      </c>
      <c r="AR1003" s="161" t="s">
        <v>249</v>
      </c>
      <c r="AT1003" s="161" t="s">
        <v>262</v>
      </c>
      <c r="AU1003" s="161" t="s">
        <v>85</v>
      </c>
      <c r="AY1003" s="17" t="s">
        <v>167</v>
      </c>
      <c r="BE1003" s="96">
        <f>IF(N1003="základná",J1003,0)</f>
        <v>0</v>
      </c>
      <c r="BF1003" s="96">
        <f>IF(N1003="znížená",J1003,0)</f>
        <v>0</v>
      </c>
      <c r="BG1003" s="96">
        <f>IF(N1003="zákl. prenesená",J1003,0)</f>
        <v>0</v>
      </c>
      <c r="BH1003" s="96">
        <f>IF(N1003="zníž. prenesená",J1003,0)</f>
        <v>0</v>
      </c>
      <c r="BI1003" s="96">
        <f>IF(N1003="nulová",J1003,0)</f>
        <v>0</v>
      </c>
      <c r="BJ1003" s="17" t="s">
        <v>85</v>
      </c>
      <c r="BK1003" s="162">
        <f>ROUND(I1003*H1003,3)</f>
        <v>0</v>
      </c>
      <c r="BL1003" s="17" t="s">
        <v>202</v>
      </c>
      <c r="BM1003" s="161" t="s">
        <v>1179</v>
      </c>
    </row>
    <row r="1004" spans="2:65" s="12" customFormat="1" x14ac:dyDescent="0.2">
      <c r="B1004" s="163"/>
      <c r="D1004" s="164" t="s">
        <v>173</v>
      </c>
      <c r="E1004" s="165" t="s">
        <v>1</v>
      </c>
      <c r="F1004" s="166" t="s">
        <v>1180</v>
      </c>
      <c r="H1004" s="167">
        <v>6.38</v>
      </c>
      <c r="I1004" s="168"/>
      <c r="L1004" s="163"/>
      <c r="M1004" s="169"/>
      <c r="T1004" s="170"/>
      <c r="AT1004" s="165" t="s">
        <v>173</v>
      </c>
      <c r="AU1004" s="165" t="s">
        <v>85</v>
      </c>
      <c r="AV1004" s="12" t="s">
        <v>85</v>
      </c>
      <c r="AW1004" s="12" t="s">
        <v>29</v>
      </c>
      <c r="AX1004" s="12" t="s">
        <v>76</v>
      </c>
      <c r="AY1004" s="165" t="s">
        <v>167</v>
      </c>
    </row>
    <row r="1005" spans="2:65" s="13" customFormat="1" x14ac:dyDescent="0.2">
      <c r="B1005" s="171"/>
      <c r="D1005" s="164" t="s">
        <v>173</v>
      </c>
      <c r="E1005" s="172" t="s">
        <v>1</v>
      </c>
      <c r="F1005" s="173" t="s">
        <v>177</v>
      </c>
      <c r="H1005" s="174">
        <v>6.38</v>
      </c>
      <c r="I1005" s="175"/>
      <c r="L1005" s="171"/>
      <c r="M1005" s="176"/>
      <c r="T1005" s="177"/>
      <c r="AT1005" s="172" t="s">
        <v>173</v>
      </c>
      <c r="AU1005" s="172" t="s">
        <v>85</v>
      </c>
      <c r="AV1005" s="13" t="s">
        <v>91</v>
      </c>
      <c r="AW1005" s="13" t="s">
        <v>29</v>
      </c>
      <c r="AX1005" s="13" t="s">
        <v>81</v>
      </c>
      <c r="AY1005" s="172" t="s">
        <v>167</v>
      </c>
    </row>
    <row r="1006" spans="2:65" s="1" customFormat="1" ht="16.5" customHeight="1" x14ac:dyDescent="0.2">
      <c r="B1006" s="149"/>
      <c r="C1006" s="150" t="s">
        <v>663</v>
      </c>
      <c r="D1006" s="150" t="s">
        <v>169</v>
      </c>
      <c r="E1006" s="151" t="s">
        <v>1181</v>
      </c>
      <c r="F1006" s="152" t="s">
        <v>1182</v>
      </c>
      <c r="G1006" s="153" t="s">
        <v>254</v>
      </c>
      <c r="H1006" s="154">
        <v>660</v>
      </c>
      <c r="I1006" s="155"/>
      <c r="J1006" s="154">
        <f>ROUND(I1006*H1006,3)</f>
        <v>0</v>
      </c>
      <c r="K1006" s="156"/>
      <c r="L1006" s="33"/>
      <c r="M1006" s="157" t="s">
        <v>1</v>
      </c>
      <c r="N1006" s="158" t="s">
        <v>42</v>
      </c>
      <c r="P1006" s="159">
        <f>O1006*H1006</f>
        <v>0</v>
      </c>
      <c r="Q1006" s="159">
        <v>0</v>
      </c>
      <c r="R1006" s="159">
        <f>Q1006*H1006</f>
        <v>0</v>
      </c>
      <c r="S1006" s="159">
        <v>0</v>
      </c>
      <c r="T1006" s="160">
        <f>S1006*H1006</f>
        <v>0</v>
      </c>
      <c r="AR1006" s="161" t="s">
        <v>202</v>
      </c>
      <c r="AT1006" s="161" t="s">
        <v>169</v>
      </c>
      <c r="AU1006" s="161" t="s">
        <v>85</v>
      </c>
      <c r="AY1006" s="17" t="s">
        <v>167</v>
      </c>
      <c r="BE1006" s="96">
        <f>IF(N1006="základná",J1006,0)</f>
        <v>0</v>
      </c>
      <c r="BF1006" s="96">
        <f>IF(N1006="znížená",J1006,0)</f>
        <v>0</v>
      </c>
      <c r="BG1006" s="96">
        <f>IF(N1006="zákl. prenesená",J1006,0)</f>
        <v>0</v>
      </c>
      <c r="BH1006" s="96">
        <f>IF(N1006="zníž. prenesená",J1006,0)</f>
        <v>0</v>
      </c>
      <c r="BI1006" s="96">
        <f>IF(N1006="nulová",J1006,0)</f>
        <v>0</v>
      </c>
      <c r="BJ1006" s="17" t="s">
        <v>85</v>
      </c>
      <c r="BK1006" s="162">
        <f>ROUND(I1006*H1006,3)</f>
        <v>0</v>
      </c>
      <c r="BL1006" s="17" t="s">
        <v>202</v>
      </c>
      <c r="BM1006" s="161" t="s">
        <v>1183</v>
      </c>
    </row>
    <row r="1007" spans="2:65" s="12" customFormat="1" x14ac:dyDescent="0.2">
      <c r="B1007" s="163"/>
      <c r="D1007" s="164" t="s">
        <v>173</v>
      </c>
      <c r="E1007" s="165" t="s">
        <v>1</v>
      </c>
      <c r="F1007" s="166" t="s">
        <v>1184</v>
      </c>
      <c r="H1007" s="167">
        <v>660</v>
      </c>
      <c r="I1007" s="168"/>
      <c r="L1007" s="163"/>
      <c r="M1007" s="169"/>
      <c r="T1007" s="170"/>
      <c r="AT1007" s="165" t="s">
        <v>173</v>
      </c>
      <c r="AU1007" s="165" t="s">
        <v>85</v>
      </c>
      <c r="AV1007" s="12" t="s">
        <v>85</v>
      </c>
      <c r="AW1007" s="12" t="s">
        <v>29</v>
      </c>
      <c r="AX1007" s="12" t="s">
        <v>76</v>
      </c>
      <c r="AY1007" s="165" t="s">
        <v>167</v>
      </c>
    </row>
    <row r="1008" spans="2:65" s="13" customFormat="1" x14ac:dyDescent="0.2">
      <c r="B1008" s="171"/>
      <c r="D1008" s="164" t="s">
        <v>173</v>
      </c>
      <c r="E1008" s="172" t="s">
        <v>1</v>
      </c>
      <c r="F1008" s="173" t="s">
        <v>177</v>
      </c>
      <c r="H1008" s="174">
        <v>660</v>
      </c>
      <c r="I1008" s="175"/>
      <c r="L1008" s="171"/>
      <c r="M1008" s="176"/>
      <c r="T1008" s="177"/>
      <c r="AT1008" s="172" t="s">
        <v>173</v>
      </c>
      <c r="AU1008" s="172" t="s">
        <v>85</v>
      </c>
      <c r="AV1008" s="13" t="s">
        <v>91</v>
      </c>
      <c r="AW1008" s="13" t="s">
        <v>29</v>
      </c>
      <c r="AX1008" s="13" t="s">
        <v>81</v>
      </c>
      <c r="AY1008" s="172" t="s">
        <v>167</v>
      </c>
    </row>
    <row r="1009" spans="2:65" s="1" customFormat="1" ht="16.5" customHeight="1" x14ac:dyDescent="0.2">
      <c r="B1009" s="149"/>
      <c r="C1009" s="191" t="s">
        <v>1185</v>
      </c>
      <c r="D1009" s="191" t="s">
        <v>262</v>
      </c>
      <c r="E1009" s="192" t="s">
        <v>1186</v>
      </c>
      <c r="F1009" s="193" t="s">
        <v>1187</v>
      </c>
      <c r="G1009" s="194" t="s">
        <v>254</v>
      </c>
      <c r="H1009" s="195">
        <v>660</v>
      </c>
      <c r="I1009" s="196"/>
      <c r="J1009" s="195">
        <f>ROUND(I1009*H1009,3)</f>
        <v>0</v>
      </c>
      <c r="K1009" s="197"/>
      <c r="L1009" s="198"/>
      <c r="M1009" s="199" t="s">
        <v>1</v>
      </c>
      <c r="N1009" s="200" t="s">
        <v>42</v>
      </c>
      <c r="P1009" s="159">
        <f>O1009*H1009</f>
        <v>0</v>
      </c>
      <c r="Q1009" s="159">
        <v>0</v>
      </c>
      <c r="R1009" s="159">
        <f>Q1009*H1009</f>
        <v>0</v>
      </c>
      <c r="S1009" s="159">
        <v>0</v>
      </c>
      <c r="T1009" s="160">
        <f>S1009*H1009</f>
        <v>0</v>
      </c>
      <c r="AR1009" s="161" t="s">
        <v>249</v>
      </c>
      <c r="AT1009" s="161" t="s">
        <v>262</v>
      </c>
      <c r="AU1009" s="161" t="s">
        <v>85</v>
      </c>
      <c r="AY1009" s="17" t="s">
        <v>167</v>
      </c>
      <c r="BE1009" s="96">
        <f>IF(N1009="základná",J1009,0)</f>
        <v>0</v>
      </c>
      <c r="BF1009" s="96">
        <f>IF(N1009="znížená",J1009,0)</f>
        <v>0</v>
      </c>
      <c r="BG1009" s="96">
        <f>IF(N1009="zákl. prenesená",J1009,0)</f>
        <v>0</v>
      </c>
      <c r="BH1009" s="96">
        <f>IF(N1009="zníž. prenesená",J1009,0)</f>
        <v>0</v>
      </c>
      <c r="BI1009" s="96">
        <f>IF(N1009="nulová",J1009,0)</f>
        <v>0</v>
      </c>
      <c r="BJ1009" s="17" t="s">
        <v>85</v>
      </c>
      <c r="BK1009" s="162">
        <f>ROUND(I1009*H1009,3)</f>
        <v>0</v>
      </c>
      <c r="BL1009" s="17" t="s">
        <v>202</v>
      </c>
      <c r="BM1009" s="161" t="s">
        <v>1188</v>
      </c>
    </row>
    <row r="1010" spans="2:65" s="1" customFormat="1" ht="24.2" customHeight="1" x14ac:dyDescent="0.2">
      <c r="B1010" s="149"/>
      <c r="C1010" s="150" t="s">
        <v>667</v>
      </c>
      <c r="D1010" s="150" t="s">
        <v>169</v>
      </c>
      <c r="E1010" s="151" t="s">
        <v>1189</v>
      </c>
      <c r="F1010" s="152" t="s">
        <v>1190</v>
      </c>
      <c r="G1010" s="153" t="s">
        <v>299</v>
      </c>
      <c r="H1010" s="154">
        <v>100.7</v>
      </c>
      <c r="I1010" s="155"/>
      <c r="J1010" s="154">
        <f>ROUND(I1010*H1010,3)</f>
        <v>0</v>
      </c>
      <c r="K1010" s="156"/>
      <c r="L1010" s="33"/>
      <c r="M1010" s="157" t="s">
        <v>1</v>
      </c>
      <c r="N1010" s="158" t="s">
        <v>42</v>
      </c>
      <c r="P1010" s="159">
        <f>O1010*H1010</f>
        <v>0</v>
      </c>
      <c r="Q1010" s="159">
        <v>0</v>
      </c>
      <c r="R1010" s="159">
        <f>Q1010*H1010</f>
        <v>0</v>
      </c>
      <c r="S1010" s="159">
        <v>0</v>
      </c>
      <c r="T1010" s="160">
        <f>S1010*H1010</f>
        <v>0</v>
      </c>
      <c r="AR1010" s="161" t="s">
        <v>202</v>
      </c>
      <c r="AT1010" s="161" t="s">
        <v>169</v>
      </c>
      <c r="AU1010" s="161" t="s">
        <v>85</v>
      </c>
      <c r="AY1010" s="17" t="s">
        <v>167</v>
      </c>
      <c r="BE1010" s="96">
        <f>IF(N1010="základná",J1010,0)</f>
        <v>0</v>
      </c>
      <c r="BF1010" s="96">
        <f>IF(N1010="znížená",J1010,0)</f>
        <v>0</v>
      </c>
      <c r="BG1010" s="96">
        <f>IF(N1010="zákl. prenesená",J1010,0)</f>
        <v>0</v>
      </c>
      <c r="BH1010" s="96">
        <f>IF(N1010="zníž. prenesená",J1010,0)</f>
        <v>0</v>
      </c>
      <c r="BI1010" s="96">
        <f>IF(N1010="nulová",J1010,0)</f>
        <v>0</v>
      </c>
      <c r="BJ1010" s="17" t="s">
        <v>85</v>
      </c>
      <c r="BK1010" s="162">
        <f>ROUND(I1010*H1010,3)</f>
        <v>0</v>
      </c>
      <c r="BL1010" s="17" t="s">
        <v>202</v>
      </c>
      <c r="BM1010" s="161" t="s">
        <v>1191</v>
      </c>
    </row>
    <row r="1011" spans="2:65" s="12" customFormat="1" x14ac:dyDescent="0.2">
      <c r="B1011" s="163"/>
      <c r="D1011" s="164" t="s">
        <v>173</v>
      </c>
      <c r="E1011" s="165" t="s">
        <v>1</v>
      </c>
      <c r="F1011" s="166" t="s">
        <v>1192</v>
      </c>
      <c r="H1011" s="167">
        <v>100.7</v>
      </c>
      <c r="I1011" s="168"/>
      <c r="L1011" s="163"/>
      <c r="M1011" s="169"/>
      <c r="T1011" s="170"/>
      <c r="AT1011" s="165" t="s">
        <v>173</v>
      </c>
      <c r="AU1011" s="165" t="s">
        <v>85</v>
      </c>
      <c r="AV1011" s="12" t="s">
        <v>85</v>
      </c>
      <c r="AW1011" s="12" t="s">
        <v>29</v>
      </c>
      <c r="AX1011" s="12" t="s">
        <v>76</v>
      </c>
      <c r="AY1011" s="165" t="s">
        <v>167</v>
      </c>
    </row>
    <row r="1012" spans="2:65" s="13" customFormat="1" x14ac:dyDescent="0.2">
      <c r="B1012" s="171"/>
      <c r="D1012" s="164" t="s">
        <v>173</v>
      </c>
      <c r="E1012" s="172" t="s">
        <v>1</v>
      </c>
      <c r="F1012" s="173" t="s">
        <v>177</v>
      </c>
      <c r="H1012" s="174">
        <v>100.7</v>
      </c>
      <c r="I1012" s="175"/>
      <c r="L1012" s="171"/>
      <c r="M1012" s="176"/>
      <c r="T1012" s="177"/>
      <c r="AT1012" s="172" t="s">
        <v>173</v>
      </c>
      <c r="AU1012" s="172" t="s">
        <v>85</v>
      </c>
      <c r="AV1012" s="13" t="s">
        <v>91</v>
      </c>
      <c r="AW1012" s="13" t="s">
        <v>29</v>
      </c>
      <c r="AX1012" s="13" t="s">
        <v>81</v>
      </c>
      <c r="AY1012" s="172" t="s">
        <v>167</v>
      </c>
    </row>
    <row r="1013" spans="2:65" s="1" customFormat="1" ht="24.2" customHeight="1" x14ac:dyDescent="0.2">
      <c r="B1013" s="149"/>
      <c r="C1013" s="150" t="s">
        <v>1193</v>
      </c>
      <c r="D1013" s="150" t="s">
        <v>169</v>
      </c>
      <c r="E1013" s="151" t="s">
        <v>1194</v>
      </c>
      <c r="F1013" s="152" t="s">
        <v>1195</v>
      </c>
      <c r="G1013" s="153" t="s">
        <v>299</v>
      </c>
      <c r="H1013" s="154">
        <v>114</v>
      </c>
      <c r="I1013" s="155"/>
      <c r="J1013" s="154">
        <f>ROUND(I1013*H1013,3)</f>
        <v>0</v>
      </c>
      <c r="K1013" s="156"/>
      <c r="L1013" s="33"/>
      <c r="M1013" s="157" t="s">
        <v>1</v>
      </c>
      <c r="N1013" s="158" t="s">
        <v>42</v>
      </c>
      <c r="P1013" s="159">
        <f>O1013*H1013</f>
        <v>0</v>
      </c>
      <c r="Q1013" s="159">
        <v>0</v>
      </c>
      <c r="R1013" s="159">
        <f>Q1013*H1013</f>
        <v>0</v>
      </c>
      <c r="S1013" s="159">
        <v>0</v>
      </c>
      <c r="T1013" s="160">
        <f>S1013*H1013</f>
        <v>0</v>
      </c>
      <c r="AR1013" s="161" t="s">
        <v>202</v>
      </c>
      <c r="AT1013" s="161" t="s">
        <v>169</v>
      </c>
      <c r="AU1013" s="161" t="s">
        <v>85</v>
      </c>
      <c r="AY1013" s="17" t="s">
        <v>167</v>
      </c>
      <c r="BE1013" s="96">
        <f>IF(N1013="základná",J1013,0)</f>
        <v>0</v>
      </c>
      <c r="BF1013" s="96">
        <f>IF(N1013="znížená",J1013,0)</f>
        <v>0</v>
      </c>
      <c r="BG1013" s="96">
        <f>IF(N1013="zákl. prenesená",J1013,0)</f>
        <v>0</v>
      </c>
      <c r="BH1013" s="96">
        <f>IF(N1013="zníž. prenesená",J1013,0)</f>
        <v>0</v>
      </c>
      <c r="BI1013" s="96">
        <f>IF(N1013="nulová",J1013,0)</f>
        <v>0</v>
      </c>
      <c r="BJ1013" s="17" t="s">
        <v>85</v>
      </c>
      <c r="BK1013" s="162">
        <f>ROUND(I1013*H1013,3)</f>
        <v>0</v>
      </c>
      <c r="BL1013" s="17" t="s">
        <v>202</v>
      </c>
      <c r="BM1013" s="161" t="s">
        <v>1196</v>
      </c>
    </row>
    <row r="1014" spans="2:65" s="12" customFormat="1" x14ac:dyDescent="0.2">
      <c r="B1014" s="163"/>
      <c r="D1014" s="164" t="s">
        <v>173</v>
      </c>
      <c r="E1014" s="165" t="s">
        <v>1</v>
      </c>
      <c r="F1014" s="166" t="s">
        <v>1197</v>
      </c>
      <c r="H1014" s="167">
        <v>114</v>
      </c>
      <c r="I1014" s="168"/>
      <c r="L1014" s="163"/>
      <c r="M1014" s="169"/>
      <c r="T1014" s="170"/>
      <c r="AT1014" s="165" t="s">
        <v>173</v>
      </c>
      <c r="AU1014" s="165" t="s">
        <v>85</v>
      </c>
      <c r="AV1014" s="12" t="s">
        <v>85</v>
      </c>
      <c r="AW1014" s="12" t="s">
        <v>29</v>
      </c>
      <c r="AX1014" s="12" t="s">
        <v>76</v>
      </c>
      <c r="AY1014" s="165" t="s">
        <v>167</v>
      </c>
    </row>
    <row r="1015" spans="2:65" s="13" customFormat="1" x14ac:dyDescent="0.2">
      <c r="B1015" s="171"/>
      <c r="D1015" s="164" t="s">
        <v>173</v>
      </c>
      <c r="E1015" s="172" t="s">
        <v>1</v>
      </c>
      <c r="F1015" s="173" t="s">
        <v>177</v>
      </c>
      <c r="H1015" s="174">
        <v>114</v>
      </c>
      <c r="I1015" s="175"/>
      <c r="L1015" s="171"/>
      <c r="M1015" s="176"/>
      <c r="T1015" s="177"/>
      <c r="AT1015" s="172" t="s">
        <v>173</v>
      </c>
      <c r="AU1015" s="172" t="s">
        <v>85</v>
      </c>
      <c r="AV1015" s="13" t="s">
        <v>91</v>
      </c>
      <c r="AW1015" s="13" t="s">
        <v>29</v>
      </c>
      <c r="AX1015" s="13" t="s">
        <v>81</v>
      </c>
      <c r="AY1015" s="172" t="s">
        <v>167</v>
      </c>
    </row>
    <row r="1016" spans="2:65" s="1" customFormat="1" ht="24.2" customHeight="1" x14ac:dyDescent="0.2">
      <c r="B1016" s="149"/>
      <c r="C1016" s="150" t="s">
        <v>672</v>
      </c>
      <c r="D1016" s="150" t="s">
        <v>169</v>
      </c>
      <c r="E1016" s="151" t="s">
        <v>1198</v>
      </c>
      <c r="F1016" s="152" t="s">
        <v>1199</v>
      </c>
      <c r="G1016" s="153" t="s">
        <v>172</v>
      </c>
      <c r="H1016" s="154">
        <v>16.616</v>
      </c>
      <c r="I1016" s="155"/>
      <c r="J1016" s="154">
        <f>ROUND(I1016*H1016,3)</f>
        <v>0</v>
      </c>
      <c r="K1016" s="156"/>
      <c r="L1016" s="33"/>
      <c r="M1016" s="157" t="s">
        <v>1</v>
      </c>
      <c r="N1016" s="158" t="s">
        <v>42</v>
      </c>
      <c r="P1016" s="159">
        <f>O1016*H1016</f>
        <v>0</v>
      </c>
      <c r="Q1016" s="159">
        <v>0</v>
      </c>
      <c r="R1016" s="159">
        <f>Q1016*H1016</f>
        <v>0</v>
      </c>
      <c r="S1016" s="159">
        <v>0</v>
      </c>
      <c r="T1016" s="160">
        <f>S1016*H1016</f>
        <v>0</v>
      </c>
      <c r="AR1016" s="161" t="s">
        <v>202</v>
      </c>
      <c r="AT1016" s="161" t="s">
        <v>169</v>
      </c>
      <c r="AU1016" s="161" t="s">
        <v>85</v>
      </c>
      <c r="AY1016" s="17" t="s">
        <v>167</v>
      </c>
      <c r="BE1016" s="96">
        <f>IF(N1016="základná",J1016,0)</f>
        <v>0</v>
      </c>
      <c r="BF1016" s="96">
        <f>IF(N1016="znížená",J1016,0)</f>
        <v>0</v>
      </c>
      <c r="BG1016" s="96">
        <f>IF(N1016="zákl. prenesená",J1016,0)</f>
        <v>0</v>
      </c>
      <c r="BH1016" s="96">
        <f>IF(N1016="zníž. prenesená",J1016,0)</f>
        <v>0</v>
      </c>
      <c r="BI1016" s="96">
        <f>IF(N1016="nulová",J1016,0)</f>
        <v>0</v>
      </c>
      <c r="BJ1016" s="17" t="s">
        <v>85</v>
      </c>
      <c r="BK1016" s="162">
        <f>ROUND(I1016*H1016,3)</f>
        <v>0</v>
      </c>
      <c r="BL1016" s="17" t="s">
        <v>202</v>
      </c>
      <c r="BM1016" s="161" t="s">
        <v>1200</v>
      </c>
    </row>
    <row r="1017" spans="2:65" s="12" customFormat="1" x14ac:dyDescent="0.2">
      <c r="B1017" s="163"/>
      <c r="D1017" s="164" t="s">
        <v>173</v>
      </c>
      <c r="E1017" s="165" t="s">
        <v>1</v>
      </c>
      <c r="F1017" s="166" t="s">
        <v>1201</v>
      </c>
      <c r="H1017" s="167">
        <v>16.616</v>
      </c>
      <c r="I1017" s="168"/>
      <c r="L1017" s="163"/>
      <c r="M1017" s="169"/>
      <c r="T1017" s="170"/>
      <c r="AT1017" s="165" t="s">
        <v>173</v>
      </c>
      <c r="AU1017" s="165" t="s">
        <v>85</v>
      </c>
      <c r="AV1017" s="12" t="s">
        <v>85</v>
      </c>
      <c r="AW1017" s="12" t="s">
        <v>29</v>
      </c>
      <c r="AX1017" s="12" t="s">
        <v>76</v>
      </c>
      <c r="AY1017" s="165" t="s">
        <v>167</v>
      </c>
    </row>
    <row r="1018" spans="2:65" s="13" customFormat="1" x14ac:dyDescent="0.2">
      <c r="B1018" s="171"/>
      <c r="D1018" s="164" t="s">
        <v>173</v>
      </c>
      <c r="E1018" s="172" t="s">
        <v>1</v>
      </c>
      <c r="F1018" s="173" t="s">
        <v>177</v>
      </c>
      <c r="H1018" s="174">
        <v>16.616</v>
      </c>
      <c r="I1018" s="175"/>
      <c r="L1018" s="171"/>
      <c r="M1018" s="176"/>
      <c r="T1018" s="177"/>
      <c r="AT1018" s="172" t="s">
        <v>173</v>
      </c>
      <c r="AU1018" s="172" t="s">
        <v>85</v>
      </c>
      <c r="AV1018" s="13" t="s">
        <v>91</v>
      </c>
      <c r="AW1018" s="13" t="s">
        <v>29</v>
      </c>
      <c r="AX1018" s="13" t="s">
        <v>81</v>
      </c>
      <c r="AY1018" s="172" t="s">
        <v>167</v>
      </c>
    </row>
    <row r="1019" spans="2:65" s="1" customFormat="1" ht="33" customHeight="1" x14ac:dyDescent="0.2">
      <c r="B1019" s="149"/>
      <c r="C1019" s="150" t="s">
        <v>1202</v>
      </c>
      <c r="D1019" s="150" t="s">
        <v>169</v>
      </c>
      <c r="E1019" s="151" t="s">
        <v>1203</v>
      </c>
      <c r="F1019" s="152" t="s">
        <v>1204</v>
      </c>
      <c r="G1019" s="153" t="s">
        <v>299</v>
      </c>
      <c r="H1019" s="154">
        <v>228</v>
      </c>
      <c r="I1019" s="155"/>
      <c r="J1019" s="154">
        <f>ROUND(I1019*H1019,3)</f>
        <v>0</v>
      </c>
      <c r="K1019" s="156"/>
      <c r="L1019" s="33"/>
      <c r="M1019" s="157" t="s">
        <v>1</v>
      </c>
      <c r="N1019" s="158" t="s">
        <v>42</v>
      </c>
      <c r="P1019" s="159">
        <f>O1019*H1019</f>
        <v>0</v>
      </c>
      <c r="Q1019" s="159">
        <v>0</v>
      </c>
      <c r="R1019" s="159">
        <f>Q1019*H1019</f>
        <v>0</v>
      </c>
      <c r="S1019" s="159">
        <v>0</v>
      </c>
      <c r="T1019" s="160">
        <f>S1019*H1019</f>
        <v>0</v>
      </c>
      <c r="AR1019" s="161" t="s">
        <v>202</v>
      </c>
      <c r="AT1019" s="161" t="s">
        <v>169</v>
      </c>
      <c r="AU1019" s="161" t="s">
        <v>85</v>
      </c>
      <c r="AY1019" s="17" t="s">
        <v>167</v>
      </c>
      <c r="BE1019" s="96">
        <f>IF(N1019="základná",J1019,0)</f>
        <v>0</v>
      </c>
      <c r="BF1019" s="96">
        <f>IF(N1019="znížená",J1019,0)</f>
        <v>0</v>
      </c>
      <c r="BG1019" s="96">
        <f>IF(N1019="zákl. prenesená",J1019,0)</f>
        <v>0</v>
      </c>
      <c r="BH1019" s="96">
        <f>IF(N1019="zníž. prenesená",J1019,0)</f>
        <v>0</v>
      </c>
      <c r="BI1019" s="96">
        <f>IF(N1019="nulová",J1019,0)</f>
        <v>0</v>
      </c>
      <c r="BJ1019" s="17" t="s">
        <v>85</v>
      </c>
      <c r="BK1019" s="162">
        <f>ROUND(I1019*H1019,3)</f>
        <v>0</v>
      </c>
      <c r="BL1019" s="17" t="s">
        <v>202</v>
      </c>
      <c r="BM1019" s="161" t="s">
        <v>1205</v>
      </c>
    </row>
    <row r="1020" spans="2:65" s="12" customFormat="1" x14ac:dyDescent="0.2">
      <c r="B1020" s="163"/>
      <c r="D1020" s="164" t="s">
        <v>173</v>
      </c>
      <c r="E1020" s="165" t="s">
        <v>1</v>
      </c>
      <c r="F1020" s="166" t="s">
        <v>1206</v>
      </c>
      <c r="H1020" s="167">
        <v>114</v>
      </c>
      <c r="I1020" s="168"/>
      <c r="L1020" s="163"/>
      <c r="M1020" s="169"/>
      <c r="T1020" s="170"/>
      <c r="AT1020" s="165" t="s">
        <v>173</v>
      </c>
      <c r="AU1020" s="165" t="s">
        <v>85</v>
      </c>
      <c r="AV1020" s="12" t="s">
        <v>85</v>
      </c>
      <c r="AW1020" s="12" t="s">
        <v>29</v>
      </c>
      <c r="AX1020" s="12" t="s">
        <v>76</v>
      </c>
      <c r="AY1020" s="165" t="s">
        <v>167</v>
      </c>
    </row>
    <row r="1021" spans="2:65" s="12" customFormat="1" x14ac:dyDescent="0.2">
      <c r="B1021" s="163"/>
      <c r="D1021" s="164" t="s">
        <v>173</v>
      </c>
      <c r="E1021" s="165" t="s">
        <v>1</v>
      </c>
      <c r="F1021" s="166" t="s">
        <v>966</v>
      </c>
      <c r="H1021" s="167">
        <v>114</v>
      </c>
      <c r="I1021" s="168"/>
      <c r="L1021" s="163"/>
      <c r="M1021" s="169"/>
      <c r="T1021" s="170"/>
      <c r="AT1021" s="165" t="s">
        <v>173</v>
      </c>
      <c r="AU1021" s="165" t="s">
        <v>85</v>
      </c>
      <c r="AV1021" s="12" t="s">
        <v>85</v>
      </c>
      <c r="AW1021" s="12" t="s">
        <v>29</v>
      </c>
      <c r="AX1021" s="12" t="s">
        <v>76</v>
      </c>
      <c r="AY1021" s="165" t="s">
        <v>167</v>
      </c>
    </row>
    <row r="1022" spans="2:65" s="13" customFormat="1" x14ac:dyDescent="0.2">
      <c r="B1022" s="171"/>
      <c r="D1022" s="164" t="s">
        <v>173</v>
      </c>
      <c r="E1022" s="172" t="s">
        <v>1</v>
      </c>
      <c r="F1022" s="173" t="s">
        <v>177</v>
      </c>
      <c r="H1022" s="174">
        <v>228</v>
      </c>
      <c r="I1022" s="175"/>
      <c r="L1022" s="171"/>
      <c r="M1022" s="176"/>
      <c r="T1022" s="177"/>
      <c r="AT1022" s="172" t="s">
        <v>173</v>
      </c>
      <c r="AU1022" s="172" t="s">
        <v>85</v>
      </c>
      <c r="AV1022" s="13" t="s">
        <v>91</v>
      </c>
      <c r="AW1022" s="13" t="s">
        <v>29</v>
      </c>
      <c r="AX1022" s="13" t="s">
        <v>81</v>
      </c>
      <c r="AY1022" s="172" t="s">
        <v>167</v>
      </c>
    </row>
    <row r="1023" spans="2:65" s="1" customFormat="1" ht="24.2" customHeight="1" x14ac:dyDescent="0.2">
      <c r="B1023" s="149"/>
      <c r="C1023" s="150" t="s">
        <v>677</v>
      </c>
      <c r="D1023" s="150" t="s">
        <v>169</v>
      </c>
      <c r="E1023" s="151" t="s">
        <v>1207</v>
      </c>
      <c r="F1023" s="152" t="s">
        <v>1208</v>
      </c>
      <c r="G1023" s="153" t="s">
        <v>957</v>
      </c>
      <c r="H1023" s="155"/>
      <c r="I1023" s="155"/>
      <c r="J1023" s="154">
        <f>ROUND(I1023*H1023,3)</f>
        <v>0</v>
      </c>
      <c r="K1023" s="156"/>
      <c r="L1023" s="33"/>
      <c r="M1023" s="157" t="s">
        <v>1</v>
      </c>
      <c r="N1023" s="158" t="s">
        <v>42</v>
      </c>
      <c r="P1023" s="159">
        <f>O1023*H1023</f>
        <v>0</v>
      </c>
      <c r="Q1023" s="159">
        <v>0</v>
      </c>
      <c r="R1023" s="159">
        <f>Q1023*H1023</f>
        <v>0</v>
      </c>
      <c r="S1023" s="159">
        <v>0</v>
      </c>
      <c r="T1023" s="160">
        <f>S1023*H1023</f>
        <v>0</v>
      </c>
      <c r="AR1023" s="161" t="s">
        <v>202</v>
      </c>
      <c r="AT1023" s="161" t="s">
        <v>169</v>
      </c>
      <c r="AU1023" s="161" t="s">
        <v>85</v>
      </c>
      <c r="AY1023" s="17" t="s">
        <v>167</v>
      </c>
      <c r="BE1023" s="96">
        <f>IF(N1023="základná",J1023,0)</f>
        <v>0</v>
      </c>
      <c r="BF1023" s="96">
        <f>IF(N1023="znížená",J1023,0)</f>
        <v>0</v>
      </c>
      <c r="BG1023" s="96">
        <f>IF(N1023="zákl. prenesená",J1023,0)</f>
        <v>0</v>
      </c>
      <c r="BH1023" s="96">
        <f>IF(N1023="zníž. prenesená",J1023,0)</f>
        <v>0</v>
      </c>
      <c r="BI1023" s="96">
        <f>IF(N1023="nulová",J1023,0)</f>
        <v>0</v>
      </c>
      <c r="BJ1023" s="17" t="s">
        <v>85</v>
      </c>
      <c r="BK1023" s="162">
        <f>ROUND(I1023*H1023,3)</f>
        <v>0</v>
      </c>
      <c r="BL1023" s="17" t="s">
        <v>202</v>
      </c>
      <c r="BM1023" s="161" t="s">
        <v>1209</v>
      </c>
    </row>
    <row r="1024" spans="2:65" s="11" customFormat="1" ht="22.9" customHeight="1" x14ac:dyDescent="0.2">
      <c r="B1024" s="137"/>
      <c r="D1024" s="138" t="s">
        <v>75</v>
      </c>
      <c r="E1024" s="147" t="s">
        <v>1210</v>
      </c>
      <c r="F1024" s="147" t="s">
        <v>1211</v>
      </c>
      <c r="I1024" s="140"/>
      <c r="J1024" s="148">
        <f>BK1024</f>
        <v>0</v>
      </c>
      <c r="L1024" s="137"/>
      <c r="M1024" s="142"/>
      <c r="P1024" s="143">
        <f>SUM(P1025:P1031)</f>
        <v>0</v>
      </c>
      <c r="R1024" s="143">
        <f>SUM(R1025:R1031)</f>
        <v>0</v>
      </c>
      <c r="T1024" s="144">
        <f>SUM(T1025:T1031)</f>
        <v>0</v>
      </c>
      <c r="AR1024" s="138" t="s">
        <v>85</v>
      </c>
      <c r="AT1024" s="145" t="s">
        <v>75</v>
      </c>
      <c r="AU1024" s="145" t="s">
        <v>81</v>
      </c>
      <c r="AY1024" s="138" t="s">
        <v>167</v>
      </c>
      <c r="BK1024" s="146">
        <f>SUM(BK1025:BK1031)</f>
        <v>0</v>
      </c>
    </row>
    <row r="1025" spans="2:65" s="1" customFormat="1" ht="24.2" customHeight="1" x14ac:dyDescent="0.2">
      <c r="B1025" s="149"/>
      <c r="C1025" s="150" t="s">
        <v>1212</v>
      </c>
      <c r="D1025" s="150" t="s">
        <v>169</v>
      </c>
      <c r="E1025" s="151" t="s">
        <v>1213</v>
      </c>
      <c r="F1025" s="152" t="s">
        <v>1214</v>
      </c>
      <c r="G1025" s="153" t="s">
        <v>299</v>
      </c>
      <c r="H1025" s="154">
        <v>132.268</v>
      </c>
      <c r="I1025" s="155"/>
      <c r="J1025" s="154">
        <f>ROUND(I1025*H1025,3)</f>
        <v>0</v>
      </c>
      <c r="K1025" s="156"/>
      <c r="L1025" s="33"/>
      <c r="M1025" s="157" t="s">
        <v>1</v>
      </c>
      <c r="N1025" s="158" t="s">
        <v>42</v>
      </c>
      <c r="P1025" s="159">
        <f>O1025*H1025</f>
        <v>0</v>
      </c>
      <c r="Q1025" s="159">
        <v>0</v>
      </c>
      <c r="R1025" s="159">
        <f>Q1025*H1025</f>
        <v>0</v>
      </c>
      <c r="S1025" s="159">
        <v>0</v>
      </c>
      <c r="T1025" s="160">
        <f>S1025*H1025</f>
        <v>0</v>
      </c>
      <c r="AR1025" s="161" t="s">
        <v>202</v>
      </c>
      <c r="AT1025" s="161" t="s">
        <v>169</v>
      </c>
      <c r="AU1025" s="161" t="s">
        <v>85</v>
      </c>
      <c r="AY1025" s="17" t="s">
        <v>167</v>
      </c>
      <c r="BE1025" s="96">
        <f>IF(N1025="základná",J1025,0)</f>
        <v>0</v>
      </c>
      <c r="BF1025" s="96">
        <f>IF(N1025="znížená",J1025,0)</f>
        <v>0</v>
      </c>
      <c r="BG1025" s="96">
        <f>IF(N1025="zákl. prenesená",J1025,0)</f>
        <v>0</v>
      </c>
      <c r="BH1025" s="96">
        <f>IF(N1025="zníž. prenesená",J1025,0)</f>
        <v>0</v>
      </c>
      <c r="BI1025" s="96">
        <f>IF(N1025="nulová",J1025,0)</f>
        <v>0</v>
      </c>
      <c r="BJ1025" s="17" t="s">
        <v>85</v>
      </c>
      <c r="BK1025" s="162">
        <f>ROUND(I1025*H1025,3)</f>
        <v>0</v>
      </c>
      <c r="BL1025" s="17" t="s">
        <v>202</v>
      </c>
      <c r="BM1025" s="161" t="s">
        <v>1215</v>
      </c>
    </row>
    <row r="1026" spans="2:65" s="12" customFormat="1" x14ac:dyDescent="0.2">
      <c r="B1026" s="163"/>
      <c r="D1026" s="164" t="s">
        <v>173</v>
      </c>
      <c r="E1026" s="165" t="s">
        <v>1</v>
      </c>
      <c r="F1026" s="166" t="s">
        <v>1216</v>
      </c>
      <c r="H1026" s="167">
        <v>132.268</v>
      </c>
      <c r="I1026" s="168"/>
      <c r="L1026" s="163"/>
      <c r="M1026" s="169"/>
      <c r="T1026" s="170"/>
      <c r="AT1026" s="165" t="s">
        <v>173</v>
      </c>
      <c r="AU1026" s="165" t="s">
        <v>85</v>
      </c>
      <c r="AV1026" s="12" t="s">
        <v>85</v>
      </c>
      <c r="AW1026" s="12" t="s">
        <v>29</v>
      </c>
      <c r="AX1026" s="12" t="s">
        <v>76</v>
      </c>
      <c r="AY1026" s="165" t="s">
        <v>167</v>
      </c>
    </row>
    <row r="1027" spans="2:65" s="13" customFormat="1" x14ac:dyDescent="0.2">
      <c r="B1027" s="171"/>
      <c r="D1027" s="164" t="s">
        <v>173</v>
      </c>
      <c r="E1027" s="172" t="s">
        <v>1</v>
      </c>
      <c r="F1027" s="173" t="s">
        <v>177</v>
      </c>
      <c r="H1027" s="174">
        <v>132.268</v>
      </c>
      <c r="I1027" s="175"/>
      <c r="L1027" s="171"/>
      <c r="M1027" s="176"/>
      <c r="T1027" s="177"/>
      <c r="AT1027" s="172" t="s">
        <v>173</v>
      </c>
      <c r="AU1027" s="172" t="s">
        <v>85</v>
      </c>
      <c r="AV1027" s="13" t="s">
        <v>91</v>
      </c>
      <c r="AW1027" s="13" t="s">
        <v>29</v>
      </c>
      <c r="AX1027" s="13" t="s">
        <v>81</v>
      </c>
      <c r="AY1027" s="172" t="s">
        <v>167</v>
      </c>
    </row>
    <row r="1028" spans="2:65" s="1" customFormat="1" ht="24.2" customHeight="1" x14ac:dyDescent="0.2">
      <c r="B1028" s="149"/>
      <c r="C1028" s="191" t="s">
        <v>681</v>
      </c>
      <c r="D1028" s="191" t="s">
        <v>262</v>
      </c>
      <c r="E1028" s="192" t="s">
        <v>1217</v>
      </c>
      <c r="F1028" s="193" t="s">
        <v>1218</v>
      </c>
      <c r="G1028" s="194" t="s">
        <v>299</v>
      </c>
      <c r="H1028" s="195">
        <v>136.23599999999999</v>
      </c>
      <c r="I1028" s="196"/>
      <c r="J1028" s="195">
        <f>ROUND(I1028*H1028,3)</f>
        <v>0</v>
      </c>
      <c r="K1028" s="197"/>
      <c r="L1028" s="198"/>
      <c r="M1028" s="199" t="s">
        <v>1</v>
      </c>
      <c r="N1028" s="200" t="s">
        <v>42</v>
      </c>
      <c r="P1028" s="159">
        <f>O1028*H1028</f>
        <v>0</v>
      </c>
      <c r="Q1028" s="159">
        <v>0</v>
      </c>
      <c r="R1028" s="159">
        <f>Q1028*H1028</f>
        <v>0</v>
      </c>
      <c r="S1028" s="159">
        <v>0</v>
      </c>
      <c r="T1028" s="160">
        <f>S1028*H1028</f>
        <v>0</v>
      </c>
      <c r="AR1028" s="161" t="s">
        <v>249</v>
      </c>
      <c r="AT1028" s="161" t="s">
        <v>262</v>
      </c>
      <c r="AU1028" s="161" t="s">
        <v>85</v>
      </c>
      <c r="AY1028" s="17" t="s">
        <v>167</v>
      </c>
      <c r="BE1028" s="96">
        <f>IF(N1028="základná",J1028,0)</f>
        <v>0</v>
      </c>
      <c r="BF1028" s="96">
        <f>IF(N1028="znížená",J1028,0)</f>
        <v>0</v>
      </c>
      <c r="BG1028" s="96">
        <f>IF(N1028="zákl. prenesená",J1028,0)</f>
        <v>0</v>
      </c>
      <c r="BH1028" s="96">
        <f>IF(N1028="zníž. prenesená",J1028,0)</f>
        <v>0</v>
      </c>
      <c r="BI1028" s="96">
        <f>IF(N1028="nulová",J1028,0)</f>
        <v>0</v>
      </c>
      <c r="BJ1028" s="17" t="s">
        <v>85</v>
      </c>
      <c r="BK1028" s="162">
        <f>ROUND(I1028*H1028,3)</f>
        <v>0</v>
      </c>
      <c r="BL1028" s="17" t="s">
        <v>202</v>
      </c>
      <c r="BM1028" s="161" t="s">
        <v>1219</v>
      </c>
    </row>
    <row r="1029" spans="2:65" s="12" customFormat="1" x14ac:dyDescent="0.2">
      <c r="B1029" s="163"/>
      <c r="D1029" s="164" t="s">
        <v>173</v>
      </c>
      <c r="E1029" s="165" t="s">
        <v>1</v>
      </c>
      <c r="F1029" s="166" t="s">
        <v>1220</v>
      </c>
      <c r="H1029" s="167">
        <v>136.23599999999999</v>
      </c>
      <c r="I1029" s="168"/>
      <c r="L1029" s="163"/>
      <c r="M1029" s="169"/>
      <c r="T1029" s="170"/>
      <c r="AT1029" s="165" t="s">
        <v>173</v>
      </c>
      <c r="AU1029" s="165" t="s">
        <v>85</v>
      </c>
      <c r="AV1029" s="12" t="s">
        <v>85</v>
      </c>
      <c r="AW1029" s="12" t="s">
        <v>29</v>
      </c>
      <c r="AX1029" s="12" t="s">
        <v>76</v>
      </c>
      <c r="AY1029" s="165" t="s">
        <v>167</v>
      </c>
    </row>
    <row r="1030" spans="2:65" s="13" customFormat="1" x14ac:dyDescent="0.2">
      <c r="B1030" s="171"/>
      <c r="D1030" s="164" t="s">
        <v>173</v>
      </c>
      <c r="E1030" s="172" t="s">
        <v>1</v>
      </c>
      <c r="F1030" s="173" t="s">
        <v>177</v>
      </c>
      <c r="H1030" s="174">
        <v>136.23599999999999</v>
      </c>
      <c r="I1030" s="175"/>
      <c r="L1030" s="171"/>
      <c r="M1030" s="176"/>
      <c r="T1030" s="177"/>
      <c r="AT1030" s="172" t="s">
        <v>173</v>
      </c>
      <c r="AU1030" s="172" t="s">
        <v>85</v>
      </c>
      <c r="AV1030" s="13" t="s">
        <v>91</v>
      </c>
      <c r="AW1030" s="13" t="s">
        <v>29</v>
      </c>
      <c r="AX1030" s="13" t="s">
        <v>81</v>
      </c>
      <c r="AY1030" s="172" t="s">
        <v>167</v>
      </c>
    </row>
    <row r="1031" spans="2:65" s="1" customFormat="1" ht="33" customHeight="1" x14ac:dyDescent="0.2">
      <c r="B1031" s="149"/>
      <c r="C1031" s="150" t="s">
        <v>1221</v>
      </c>
      <c r="D1031" s="150" t="s">
        <v>169</v>
      </c>
      <c r="E1031" s="151" t="s">
        <v>1222</v>
      </c>
      <c r="F1031" s="152" t="s">
        <v>1223</v>
      </c>
      <c r="G1031" s="153" t="s">
        <v>957</v>
      </c>
      <c r="H1031" s="155"/>
      <c r="I1031" s="155"/>
      <c r="J1031" s="154">
        <f>ROUND(I1031*H1031,3)</f>
        <v>0</v>
      </c>
      <c r="K1031" s="156"/>
      <c r="L1031" s="33"/>
      <c r="M1031" s="157" t="s">
        <v>1</v>
      </c>
      <c r="N1031" s="158" t="s">
        <v>42</v>
      </c>
      <c r="P1031" s="159">
        <f>O1031*H1031</f>
        <v>0</v>
      </c>
      <c r="Q1031" s="159">
        <v>0</v>
      </c>
      <c r="R1031" s="159">
        <f>Q1031*H1031</f>
        <v>0</v>
      </c>
      <c r="S1031" s="159">
        <v>0</v>
      </c>
      <c r="T1031" s="160">
        <f>S1031*H1031</f>
        <v>0</v>
      </c>
      <c r="AR1031" s="161" t="s">
        <v>202</v>
      </c>
      <c r="AT1031" s="161" t="s">
        <v>169</v>
      </c>
      <c r="AU1031" s="161" t="s">
        <v>85</v>
      </c>
      <c r="AY1031" s="17" t="s">
        <v>167</v>
      </c>
      <c r="BE1031" s="96">
        <f>IF(N1031="základná",J1031,0)</f>
        <v>0</v>
      </c>
      <c r="BF1031" s="96">
        <f>IF(N1031="znížená",J1031,0)</f>
        <v>0</v>
      </c>
      <c r="BG1031" s="96">
        <f>IF(N1031="zákl. prenesená",J1031,0)</f>
        <v>0</v>
      </c>
      <c r="BH1031" s="96">
        <f>IF(N1031="zníž. prenesená",J1031,0)</f>
        <v>0</v>
      </c>
      <c r="BI1031" s="96">
        <f>IF(N1031="nulová",J1031,0)</f>
        <v>0</v>
      </c>
      <c r="BJ1031" s="17" t="s">
        <v>85</v>
      </c>
      <c r="BK1031" s="162">
        <f>ROUND(I1031*H1031,3)</f>
        <v>0</v>
      </c>
      <c r="BL1031" s="17" t="s">
        <v>202</v>
      </c>
      <c r="BM1031" s="161" t="s">
        <v>1224</v>
      </c>
    </row>
    <row r="1032" spans="2:65" s="11" customFormat="1" ht="22.9" customHeight="1" x14ac:dyDescent="0.2">
      <c r="B1032" s="137"/>
      <c r="D1032" s="138" t="s">
        <v>75</v>
      </c>
      <c r="E1032" s="147" t="s">
        <v>1225</v>
      </c>
      <c r="F1032" s="147" t="s">
        <v>1226</v>
      </c>
      <c r="I1032" s="140"/>
      <c r="J1032" s="148">
        <f>BK1032</f>
        <v>0</v>
      </c>
      <c r="L1032" s="137"/>
      <c r="M1032" s="142"/>
      <c r="P1032" s="143">
        <f>SUM(P1033:P1048)</f>
        <v>0</v>
      </c>
      <c r="R1032" s="143">
        <f>SUM(R1033:R1048)</f>
        <v>0</v>
      </c>
      <c r="T1032" s="144">
        <f>SUM(T1033:T1048)</f>
        <v>0</v>
      </c>
      <c r="AR1032" s="138" t="s">
        <v>85</v>
      </c>
      <c r="AT1032" s="145" t="s">
        <v>75</v>
      </c>
      <c r="AU1032" s="145" t="s">
        <v>81</v>
      </c>
      <c r="AY1032" s="138" t="s">
        <v>167</v>
      </c>
      <c r="BK1032" s="146">
        <f>SUM(BK1033:BK1048)</f>
        <v>0</v>
      </c>
    </row>
    <row r="1033" spans="2:65" s="1" customFormat="1" ht="24.2" customHeight="1" x14ac:dyDescent="0.2">
      <c r="B1033" s="149"/>
      <c r="C1033" s="150" t="s">
        <v>690</v>
      </c>
      <c r="D1033" s="150" t="s">
        <v>169</v>
      </c>
      <c r="E1033" s="151" t="s">
        <v>1227</v>
      </c>
      <c r="F1033" s="152" t="s">
        <v>1228</v>
      </c>
      <c r="G1033" s="153" t="s">
        <v>254</v>
      </c>
      <c r="H1033" s="154">
        <v>5</v>
      </c>
      <c r="I1033" s="155"/>
      <c r="J1033" s="154">
        <f>ROUND(I1033*H1033,3)</f>
        <v>0</v>
      </c>
      <c r="K1033" s="156"/>
      <c r="L1033" s="33"/>
      <c r="M1033" s="157" t="s">
        <v>1</v>
      </c>
      <c r="N1033" s="158" t="s">
        <v>42</v>
      </c>
      <c r="P1033" s="159">
        <f>O1033*H1033</f>
        <v>0</v>
      </c>
      <c r="Q1033" s="159">
        <v>0</v>
      </c>
      <c r="R1033" s="159">
        <f>Q1033*H1033</f>
        <v>0</v>
      </c>
      <c r="S1033" s="159">
        <v>0</v>
      </c>
      <c r="T1033" s="160">
        <f>S1033*H1033</f>
        <v>0</v>
      </c>
      <c r="AR1033" s="161" t="s">
        <v>202</v>
      </c>
      <c r="AT1033" s="161" t="s">
        <v>169</v>
      </c>
      <c r="AU1033" s="161" t="s">
        <v>85</v>
      </c>
      <c r="AY1033" s="17" t="s">
        <v>167</v>
      </c>
      <c r="BE1033" s="96">
        <f>IF(N1033="základná",J1033,0)</f>
        <v>0</v>
      </c>
      <c r="BF1033" s="96">
        <f>IF(N1033="znížená",J1033,0)</f>
        <v>0</v>
      </c>
      <c r="BG1033" s="96">
        <f>IF(N1033="zákl. prenesená",J1033,0)</f>
        <v>0</v>
      </c>
      <c r="BH1033" s="96">
        <f>IF(N1033="zníž. prenesená",J1033,0)</f>
        <v>0</v>
      </c>
      <c r="BI1033" s="96">
        <f>IF(N1033="nulová",J1033,0)</f>
        <v>0</v>
      </c>
      <c r="BJ1033" s="17" t="s">
        <v>85</v>
      </c>
      <c r="BK1033" s="162">
        <f>ROUND(I1033*H1033,3)</f>
        <v>0</v>
      </c>
      <c r="BL1033" s="17" t="s">
        <v>202</v>
      </c>
      <c r="BM1033" s="161" t="s">
        <v>1229</v>
      </c>
    </row>
    <row r="1034" spans="2:65" s="1" customFormat="1" ht="24.2" customHeight="1" x14ac:dyDescent="0.2">
      <c r="B1034" s="149"/>
      <c r="C1034" s="150" t="s">
        <v>1230</v>
      </c>
      <c r="D1034" s="150" t="s">
        <v>169</v>
      </c>
      <c r="E1034" s="151" t="s">
        <v>1231</v>
      </c>
      <c r="F1034" s="152" t="s">
        <v>1232</v>
      </c>
      <c r="G1034" s="153" t="s">
        <v>254</v>
      </c>
      <c r="H1034" s="154">
        <v>1</v>
      </c>
      <c r="I1034" s="155"/>
      <c r="J1034" s="154">
        <f>ROUND(I1034*H1034,3)</f>
        <v>0</v>
      </c>
      <c r="K1034" s="156"/>
      <c r="L1034" s="33"/>
      <c r="M1034" s="157" t="s">
        <v>1</v>
      </c>
      <c r="N1034" s="158" t="s">
        <v>42</v>
      </c>
      <c r="P1034" s="159">
        <f>O1034*H1034</f>
        <v>0</v>
      </c>
      <c r="Q1034" s="159">
        <v>0</v>
      </c>
      <c r="R1034" s="159">
        <f>Q1034*H1034</f>
        <v>0</v>
      </c>
      <c r="S1034" s="159">
        <v>0</v>
      </c>
      <c r="T1034" s="160">
        <f>S1034*H1034</f>
        <v>0</v>
      </c>
      <c r="AR1034" s="161" t="s">
        <v>202</v>
      </c>
      <c r="AT1034" s="161" t="s">
        <v>169</v>
      </c>
      <c r="AU1034" s="161" t="s">
        <v>85</v>
      </c>
      <c r="AY1034" s="17" t="s">
        <v>167</v>
      </c>
      <c r="BE1034" s="96">
        <f>IF(N1034="základná",J1034,0)</f>
        <v>0</v>
      </c>
      <c r="BF1034" s="96">
        <f>IF(N1034="znížená",J1034,0)</f>
        <v>0</v>
      </c>
      <c r="BG1034" s="96">
        <f>IF(N1034="zákl. prenesená",J1034,0)</f>
        <v>0</v>
      </c>
      <c r="BH1034" s="96">
        <f>IF(N1034="zníž. prenesená",J1034,0)</f>
        <v>0</v>
      </c>
      <c r="BI1034" s="96">
        <f>IF(N1034="nulová",J1034,0)</f>
        <v>0</v>
      </c>
      <c r="BJ1034" s="17" t="s">
        <v>85</v>
      </c>
      <c r="BK1034" s="162">
        <f>ROUND(I1034*H1034,3)</f>
        <v>0</v>
      </c>
      <c r="BL1034" s="17" t="s">
        <v>202</v>
      </c>
      <c r="BM1034" s="161" t="s">
        <v>1233</v>
      </c>
    </row>
    <row r="1035" spans="2:65" s="1" customFormat="1" ht="21.75" customHeight="1" x14ac:dyDescent="0.2">
      <c r="B1035" s="149"/>
      <c r="C1035" s="150" t="s">
        <v>694</v>
      </c>
      <c r="D1035" s="150" t="s">
        <v>169</v>
      </c>
      <c r="E1035" s="151" t="s">
        <v>1234</v>
      </c>
      <c r="F1035" s="152" t="s">
        <v>1235</v>
      </c>
      <c r="G1035" s="153" t="s">
        <v>254</v>
      </c>
      <c r="H1035" s="154">
        <v>6</v>
      </c>
      <c r="I1035" s="155"/>
      <c r="J1035" s="154">
        <f>ROUND(I1035*H1035,3)</f>
        <v>0</v>
      </c>
      <c r="K1035" s="156"/>
      <c r="L1035" s="33"/>
      <c r="M1035" s="157" t="s">
        <v>1</v>
      </c>
      <c r="N1035" s="158" t="s">
        <v>42</v>
      </c>
      <c r="P1035" s="159">
        <f>O1035*H1035</f>
        <v>0</v>
      </c>
      <c r="Q1035" s="159">
        <v>0</v>
      </c>
      <c r="R1035" s="159">
        <f>Q1035*H1035</f>
        <v>0</v>
      </c>
      <c r="S1035" s="159">
        <v>0</v>
      </c>
      <c r="T1035" s="160">
        <f>S1035*H1035</f>
        <v>0</v>
      </c>
      <c r="AR1035" s="161" t="s">
        <v>202</v>
      </c>
      <c r="AT1035" s="161" t="s">
        <v>169</v>
      </c>
      <c r="AU1035" s="161" t="s">
        <v>85</v>
      </c>
      <c r="AY1035" s="17" t="s">
        <v>167</v>
      </c>
      <c r="BE1035" s="96">
        <f>IF(N1035="základná",J1035,0)</f>
        <v>0</v>
      </c>
      <c r="BF1035" s="96">
        <f>IF(N1035="znížená",J1035,0)</f>
        <v>0</v>
      </c>
      <c r="BG1035" s="96">
        <f>IF(N1035="zákl. prenesená",J1035,0)</f>
        <v>0</v>
      </c>
      <c r="BH1035" s="96">
        <f>IF(N1035="zníž. prenesená",J1035,0)</f>
        <v>0</v>
      </c>
      <c r="BI1035" s="96">
        <f>IF(N1035="nulová",J1035,0)</f>
        <v>0</v>
      </c>
      <c r="BJ1035" s="17" t="s">
        <v>85</v>
      </c>
      <c r="BK1035" s="162">
        <f>ROUND(I1035*H1035,3)</f>
        <v>0</v>
      </c>
      <c r="BL1035" s="17" t="s">
        <v>202</v>
      </c>
      <c r="BM1035" s="161" t="s">
        <v>1236</v>
      </c>
    </row>
    <row r="1036" spans="2:65" s="12" customFormat="1" x14ac:dyDescent="0.2">
      <c r="B1036" s="163"/>
      <c r="D1036" s="164" t="s">
        <v>173</v>
      </c>
      <c r="E1036" s="165" t="s">
        <v>1</v>
      </c>
      <c r="F1036" s="166" t="s">
        <v>1237</v>
      </c>
      <c r="H1036" s="167">
        <v>3</v>
      </c>
      <c r="I1036" s="168"/>
      <c r="L1036" s="163"/>
      <c r="M1036" s="169"/>
      <c r="T1036" s="170"/>
      <c r="AT1036" s="165" t="s">
        <v>173</v>
      </c>
      <c r="AU1036" s="165" t="s">
        <v>85</v>
      </c>
      <c r="AV1036" s="12" t="s">
        <v>85</v>
      </c>
      <c r="AW1036" s="12" t="s">
        <v>29</v>
      </c>
      <c r="AX1036" s="12" t="s">
        <v>76</v>
      </c>
      <c r="AY1036" s="165" t="s">
        <v>167</v>
      </c>
    </row>
    <row r="1037" spans="2:65" s="12" customFormat="1" x14ac:dyDescent="0.2">
      <c r="B1037" s="163"/>
      <c r="D1037" s="164" t="s">
        <v>173</v>
      </c>
      <c r="E1037" s="165" t="s">
        <v>1</v>
      </c>
      <c r="F1037" s="166" t="s">
        <v>1238</v>
      </c>
      <c r="H1037" s="167">
        <v>3</v>
      </c>
      <c r="I1037" s="168"/>
      <c r="L1037" s="163"/>
      <c r="M1037" s="169"/>
      <c r="T1037" s="170"/>
      <c r="AT1037" s="165" t="s">
        <v>173</v>
      </c>
      <c r="AU1037" s="165" t="s">
        <v>85</v>
      </c>
      <c r="AV1037" s="12" t="s">
        <v>85</v>
      </c>
      <c r="AW1037" s="12" t="s">
        <v>29</v>
      </c>
      <c r="AX1037" s="12" t="s">
        <v>76</v>
      </c>
      <c r="AY1037" s="165" t="s">
        <v>167</v>
      </c>
    </row>
    <row r="1038" spans="2:65" s="13" customFormat="1" x14ac:dyDescent="0.2">
      <c r="B1038" s="171"/>
      <c r="D1038" s="164" t="s">
        <v>173</v>
      </c>
      <c r="E1038" s="172" t="s">
        <v>1</v>
      </c>
      <c r="F1038" s="173" t="s">
        <v>177</v>
      </c>
      <c r="H1038" s="174">
        <v>6</v>
      </c>
      <c r="I1038" s="175"/>
      <c r="L1038" s="171"/>
      <c r="M1038" s="176"/>
      <c r="T1038" s="177"/>
      <c r="AT1038" s="172" t="s">
        <v>173</v>
      </c>
      <c r="AU1038" s="172" t="s">
        <v>85</v>
      </c>
      <c r="AV1038" s="13" t="s">
        <v>91</v>
      </c>
      <c r="AW1038" s="13" t="s">
        <v>29</v>
      </c>
      <c r="AX1038" s="13" t="s">
        <v>81</v>
      </c>
      <c r="AY1038" s="172" t="s">
        <v>167</v>
      </c>
    </row>
    <row r="1039" spans="2:65" s="1" customFormat="1" ht="24.2" customHeight="1" x14ac:dyDescent="0.2">
      <c r="B1039" s="149"/>
      <c r="C1039" s="191" t="s">
        <v>1239</v>
      </c>
      <c r="D1039" s="191" t="s">
        <v>262</v>
      </c>
      <c r="E1039" s="192" t="s">
        <v>1240</v>
      </c>
      <c r="F1039" s="193" t="s">
        <v>1241</v>
      </c>
      <c r="G1039" s="194" t="s">
        <v>254</v>
      </c>
      <c r="H1039" s="195">
        <v>3</v>
      </c>
      <c r="I1039" s="196"/>
      <c r="J1039" s="195">
        <f>ROUND(I1039*H1039,3)</f>
        <v>0</v>
      </c>
      <c r="K1039" s="197"/>
      <c r="L1039" s="198"/>
      <c r="M1039" s="199" t="s">
        <v>1</v>
      </c>
      <c r="N1039" s="200" t="s">
        <v>42</v>
      </c>
      <c r="P1039" s="159">
        <f>O1039*H1039</f>
        <v>0</v>
      </c>
      <c r="Q1039" s="159">
        <v>0</v>
      </c>
      <c r="R1039" s="159">
        <f>Q1039*H1039</f>
        <v>0</v>
      </c>
      <c r="S1039" s="159">
        <v>0</v>
      </c>
      <c r="T1039" s="160">
        <f>S1039*H1039</f>
        <v>0</v>
      </c>
      <c r="AR1039" s="161" t="s">
        <v>249</v>
      </c>
      <c r="AT1039" s="161" t="s">
        <v>262</v>
      </c>
      <c r="AU1039" s="161" t="s">
        <v>85</v>
      </c>
      <c r="AY1039" s="17" t="s">
        <v>167</v>
      </c>
      <c r="BE1039" s="96">
        <f>IF(N1039="základná",J1039,0)</f>
        <v>0</v>
      </c>
      <c r="BF1039" s="96">
        <f>IF(N1039="znížená",J1039,0)</f>
        <v>0</v>
      </c>
      <c r="BG1039" s="96">
        <f>IF(N1039="zákl. prenesená",J1039,0)</f>
        <v>0</v>
      </c>
      <c r="BH1039" s="96">
        <f>IF(N1039="zníž. prenesená",J1039,0)</f>
        <v>0</v>
      </c>
      <c r="BI1039" s="96">
        <f>IF(N1039="nulová",J1039,0)</f>
        <v>0</v>
      </c>
      <c r="BJ1039" s="17" t="s">
        <v>85</v>
      </c>
      <c r="BK1039" s="162">
        <f>ROUND(I1039*H1039,3)</f>
        <v>0</v>
      </c>
      <c r="BL1039" s="17" t="s">
        <v>202</v>
      </c>
      <c r="BM1039" s="161" t="s">
        <v>1242</v>
      </c>
    </row>
    <row r="1040" spans="2:65" s="1" customFormat="1" ht="24.2" customHeight="1" x14ac:dyDescent="0.2">
      <c r="B1040" s="149"/>
      <c r="C1040" s="191" t="s">
        <v>698</v>
      </c>
      <c r="D1040" s="191" t="s">
        <v>262</v>
      </c>
      <c r="E1040" s="192" t="s">
        <v>1243</v>
      </c>
      <c r="F1040" s="193" t="s">
        <v>1244</v>
      </c>
      <c r="G1040" s="194" t="s">
        <v>254</v>
      </c>
      <c r="H1040" s="195">
        <v>3</v>
      </c>
      <c r="I1040" s="196"/>
      <c r="J1040" s="195">
        <f>ROUND(I1040*H1040,3)</f>
        <v>0</v>
      </c>
      <c r="K1040" s="197"/>
      <c r="L1040" s="198"/>
      <c r="M1040" s="199" t="s">
        <v>1</v>
      </c>
      <c r="N1040" s="200" t="s">
        <v>42</v>
      </c>
      <c r="P1040" s="159">
        <f>O1040*H1040</f>
        <v>0</v>
      </c>
      <c r="Q1040" s="159">
        <v>0</v>
      </c>
      <c r="R1040" s="159">
        <f>Q1040*H1040</f>
        <v>0</v>
      </c>
      <c r="S1040" s="159">
        <v>0</v>
      </c>
      <c r="T1040" s="160">
        <f>S1040*H1040</f>
        <v>0</v>
      </c>
      <c r="AR1040" s="161" t="s">
        <v>249</v>
      </c>
      <c r="AT1040" s="161" t="s">
        <v>262</v>
      </c>
      <c r="AU1040" s="161" t="s">
        <v>85</v>
      </c>
      <c r="AY1040" s="17" t="s">
        <v>167</v>
      </c>
      <c r="BE1040" s="96">
        <f>IF(N1040="základná",J1040,0)</f>
        <v>0</v>
      </c>
      <c r="BF1040" s="96">
        <f>IF(N1040="znížená",J1040,0)</f>
        <v>0</v>
      </c>
      <c r="BG1040" s="96">
        <f>IF(N1040="zákl. prenesená",J1040,0)</f>
        <v>0</v>
      </c>
      <c r="BH1040" s="96">
        <f>IF(N1040="zníž. prenesená",J1040,0)</f>
        <v>0</v>
      </c>
      <c r="BI1040" s="96">
        <f>IF(N1040="nulová",J1040,0)</f>
        <v>0</v>
      </c>
      <c r="BJ1040" s="17" t="s">
        <v>85</v>
      </c>
      <c r="BK1040" s="162">
        <f>ROUND(I1040*H1040,3)</f>
        <v>0</v>
      </c>
      <c r="BL1040" s="17" t="s">
        <v>202</v>
      </c>
      <c r="BM1040" s="161" t="s">
        <v>1245</v>
      </c>
    </row>
    <row r="1041" spans="2:65" s="1" customFormat="1" ht="16.5" customHeight="1" x14ac:dyDescent="0.2">
      <c r="B1041" s="149"/>
      <c r="C1041" s="150" t="s">
        <v>1246</v>
      </c>
      <c r="D1041" s="150" t="s">
        <v>169</v>
      </c>
      <c r="E1041" s="151" t="s">
        <v>1247</v>
      </c>
      <c r="F1041" s="152" t="s">
        <v>1248</v>
      </c>
      <c r="G1041" s="153" t="s">
        <v>254</v>
      </c>
      <c r="H1041" s="154">
        <v>14</v>
      </c>
      <c r="I1041" s="155"/>
      <c r="J1041" s="154">
        <f>ROUND(I1041*H1041,3)</f>
        <v>0</v>
      </c>
      <c r="K1041" s="156"/>
      <c r="L1041" s="33"/>
      <c r="M1041" s="157" t="s">
        <v>1</v>
      </c>
      <c r="N1041" s="158" t="s">
        <v>42</v>
      </c>
      <c r="P1041" s="159">
        <f>O1041*H1041</f>
        <v>0</v>
      </c>
      <c r="Q1041" s="159">
        <v>0</v>
      </c>
      <c r="R1041" s="159">
        <f>Q1041*H1041</f>
        <v>0</v>
      </c>
      <c r="S1041" s="159">
        <v>0</v>
      </c>
      <c r="T1041" s="160">
        <f>S1041*H1041</f>
        <v>0</v>
      </c>
      <c r="AR1041" s="161" t="s">
        <v>202</v>
      </c>
      <c r="AT1041" s="161" t="s">
        <v>169</v>
      </c>
      <c r="AU1041" s="161" t="s">
        <v>85</v>
      </c>
      <c r="AY1041" s="17" t="s">
        <v>167</v>
      </c>
      <c r="BE1041" s="96">
        <f>IF(N1041="základná",J1041,0)</f>
        <v>0</v>
      </c>
      <c r="BF1041" s="96">
        <f>IF(N1041="znížená",J1041,0)</f>
        <v>0</v>
      </c>
      <c r="BG1041" s="96">
        <f>IF(N1041="zákl. prenesená",J1041,0)</f>
        <v>0</v>
      </c>
      <c r="BH1041" s="96">
        <f>IF(N1041="zníž. prenesená",J1041,0)</f>
        <v>0</v>
      </c>
      <c r="BI1041" s="96">
        <f>IF(N1041="nulová",J1041,0)</f>
        <v>0</v>
      </c>
      <c r="BJ1041" s="17" t="s">
        <v>85</v>
      </c>
      <c r="BK1041" s="162">
        <f>ROUND(I1041*H1041,3)</f>
        <v>0</v>
      </c>
      <c r="BL1041" s="17" t="s">
        <v>202</v>
      </c>
      <c r="BM1041" s="161" t="s">
        <v>1249</v>
      </c>
    </row>
    <row r="1042" spans="2:65" s="12" customFormat="1" x14ac:dyDescent="0.2">
      <c r="B1042" s="163"/>
      <c r="D1042" s="164" t="s">
        <v>173</v>
      </c>
      <c r="E1042" s="165" t="s">
        <v>1</v>
      </c>
      <c r="F1042" s="166" t="s">
        <v>1250</v>
      </c>
      <c r="H1042" s="167">
        <v>14</v>
      </c>
      <c r="I1042" s="168"/>
      <c r="L1042" s="163"/>
      <c r="M1042" s="169"/>
      <c r="T1042" s="170"/>
      <c r="AT1042" s="165" t="s">
        <v>173</v>
      </c>
      <c r="AU1042" s="165" t="s">
        <v>85</v>
      </c>
      <c r="AV1042" s="12" t="s">
        <v>85</v>
      </c>
      <c r="AW1042" s="12" t="s">
        <v>29</v>
      </c>
      <c r="AX1042" s="12" t="s">
        <v>76</v>
      </c>
      <c r="AY1042" s="165" t="s">
        <v>167</v>
      </c>
    </row>
    <row r="1043" spans="2:65" s="13" customFormat="1" x14ac:dyDescent="0.2">
      <c r="B1043" s="171"/>
      <c r="D1043" s="164" t="s">
        <v>173</v>
      </c>
      <c r="E1043" s="172" t="s">
        <v>1</v>
      </c>
      <c r="F1043" s="173" t="s">
        <v>177</v>
      </c>
      <c r="H1043" s="174">
        <v>14</v>
      </c>
      <c r="I1043" s="175"/>
      <c r="L1043" s="171"/>
      <c r="M1043" s="176"/>
      <c r="T1043" s="177"/>
      <c r="AT1043" s="172" t="s">
        <v>173</v>
      </c>
      <c r="AU1043" s="172" t="s">
        <v>85</v>
      </c>
      <c r="AV1043" s="13" t="s">
        <v>91</v>
      </c>
      <c r="AW1043" s="13" t="s">
        <v>29</v>
      </c>
      <c r="AX1043" s="13" t="s">
        <v>81</v>
      </c>
      <c r="AY1043" s="172" t="s">
        <v>167</v>
      </c>
    </row>
    <row r="1044" spans="2:65" s="1" customFormat="1" ht="24.2" customHeight="1" x14ac:dyDescent="0.2">
      <c r="B1044" s="149"/>
      <c r="C1044" s="191" t="s">
        <v>703</v>
      </c>
      <c r="D1044" s="191" t="s">
        <v>262</v>
      </c>
      <c r="E1044" s="192" t="s">
        <v>1251</v>
      </c>
      <c r="F1044" s="193" t="s">
        <v>1252</v>
      </c>
      <c r="G1044" s="194" t="s">
        <v>254</v>
      </c>
      <c r="H1044" s="195">
        <v>3</v>
      </c>
      <c r="I1044" s="196"/>
      <c r="J1044" s="195">
        <f>ROUND(I1044*H1044,3)</f>
        <v>0</v>
      </c>
      <c r="K1044" s="197"/>
      <c r="L1044" s="198"/>
      <c r="M1044" s="199" t="s">
        <v>1</v>
      </c>
      <c r="N1044" s="200" t="s">
        <v>42</v>
      </c>
      <c r="P1044" s="159">
        <f>O1044*H1044</f>
        <v>0</v>
      </c>
      <c r="Q1044" s="159">
        <v>0</v>
      </c>
      <c r="R1044" s="159">
        <f>Q1044*H1044</f>
        <v>0</v>
      </c>
      <c r="S1044" s="159">
        <v>0</v>
      </c>
      <c r="T1044" s="160">
        <f>S1044*H1044</f>
        <v>0</v>
      </c>
      <c r="AR1044" s="161" t="s">
        <v>249</v>
      </c>
      <c r="AT1044" s="161" t="s">
        <v>262</v>
      </c>
      <c r="AU1044" s="161" t="s">
        <v>85</v>
      </c>
      <c r="AY1044" s="17" t="s">
        <v>167</v>
      </c>
      <c r="BE1044" s="96">
        <f>IF(N1044="základná",J1044,0)</f>
        <v>0</v>
      </c>
      <c r="BF1044" s="96">
        <f>IF(N1044="znížená",J1044,0)</f>
        <v>0</v>
      </c>
      <c r="BG1044" s="96">
        <f>IF(N1044="zákl. prenesená",J1044,0)</f>
        <v>0</v>
      </c>
      <c r="BH1044" s="96">
        <f>IF(N1044="zníž. prenesená",J1044,0)</f>
        <v>0</v>
      </c>
      <c r="BI1044" s="96">
        <f>IF(N1044="nulová",J1044,0)</f>
        <v>0</v>
      </c>
      <c r="BJ1044" s="17" t="s">
        <v>85</v>
      </c>
      <c r="BK1044" s="162">
        <f>ROUND(I1044*H1044,3)</f>
        <v>0</v>
      </c>
      <c r="BL1044" s="17" t="s">
        <v>202</v>
      </c>
      <c r="BM1044" s="161" t="s">
        <v>1253</v>
      </c>
    </row>
    <row r="1045" spans="2:65" s="1" customFormat="1" ht="24.2" customHeight="1" x14ac:dyDescent="0.2">
      <c r="B1045" s="149"/>
      <c r="C1045" s="191" t="s">
        <v>1254</v>
      </c>
      <c r="D1045" s="191" t="s">
        <v>262</v>
      </c>
      <c r="E1045" s="192" t="s">
        <v>1255</v>
      </c>
      <c r="F1045" s="193" t="s">
        <v>1256</v>
      </c>
      <c r="G1045" s="194" t="s">
        <v>254</v>
      </c>
      <c r="H1045" s="195">
        <v>7</v>
      </c>
      <c r="I1045" s="196"/>
      <c r="J1045" s="195">
        <f>ROUND(I1045*H1045,3)</f>
        <v>0</v>
      </c>
      <c r="K1045" s="197"/>
      <c r="L1045" s="198"/>
      <c r="M1045" s="199" t="s">
        <v>1</v>
      </c>
      <c r="N1045" s="200" t="s">
        <v>42</v>
      </c>
      <c r="P1045" s="159">
        <f>O1045*H1045</f>
        <v>0</v>
      </c>
      <c r="Q1045" s="159">
        <v>0</v>
      </c>
      <c r="R1045" s="159">
        <f>Q1045*H1045</f>
        <v>0</v>
      </c>
      <c r="S1045" s="159">
        <v>0</v>
      </c>
      <c r="T1045" s="160">
        <f>S1045*H1045</f>
        <v>0</v>
      </c>
      <c r="AR1045" s="161" t="s">
        <v>249</v>
      </c>
      <c r="AT1045" s="161" t="s">
        <v>262</v>
      </c>
      <c r="AU1045" s="161" t="s">
        <v>85</v>
      </c>
      <c r="AY1045" s="17" t="s">
        <v>167</v>
      </c>
      <c r="BE1045" s="96">
        <f>IF(N1045="základná",J1045,0)</f>
        <v>0</v>
      </c>
      <c r="BF1045" s="96">
        <f>IF(N1045="znížená",J1045,0)</f>
        <v>0</v>
      </c>
      <c r="BG1045" s="96">
        <f>IF(N1045="zákl. prenesená",J1045,0)</f>
        <v>0</v>
      </c>
      <c r="BH1045" s="96">
        <f>IF(N1045="zníž. prenesená",J1045,0)</f>
        <v>0</v>
      </c>
      <c r="BI1045" s="96">
        <f>IF(N1045="nulová",J1045,0)</f>
        <v>0</v>
      </c>
      <c r="BJ1045" s="17" t="s">
        <v>85</v>
      </c>
      <c r="BK1045" s="162">
        <f>ROUND(I1045*H1045,3)</f>
        <v>0</v>
      </c>
      <c r="BL1045" s="17" t="s">
        <v>202</v>
      </c>
      <c r="BM1045" s="161" t="s">
        <v>1257</v>
      </c>
    </row>
    <row r="1046" spans="2:65" s="1" customFormat="1" ht="24.2" customHeight="1" x14ac:dyDescent="0.2">
      <c r="B1046" s="149"/>
      <c r="C1046" s="191" t="s">
        <v>706</v>
      </c>
      <c r="D1046" s="191" t="s">
        <v>262</v>
      </c>
      <c r="E1046" s="192" t="s">
        <v>1258</v>
      </c>
      <c r="F1046" s="193" t="s">
        <v>1259</v>
      </c>
      <c r="G1046" s="194" t="s">
        <v>254</v>
      </c>
      <c r="H1046" s="195">
        <v>1</v>
      </c>
      <c r="I1046" s="196"/>
      <c r="J1046" s="195">
        <f>ROUND(I1046*H1046,3)</f>
        <v>0</v>
      </c>
      <c r="K1046" s="197"/>
      <c r="L1046" s="198"/>
      <c r="M1046" s="199" t="s">
        <v>1</v>
      </c>
      <c r="N1046" s="200" t="s">
        <v>42</v>
      </c>
      <c r="P1046" s="159">
        <f>O1046*H1046</f>
        <v>0</v>
      </c>
      <c r="Q1046" s="159">
        <v>0</v>
      </c>
      <c r="R1046" s="159">
        <f>Q1046*H1046</f>
        <v>0</v>
      </c>
      <c r="S1046" s="159">
        <v>0</v>
      </c>
      <c r="T1046" s="160">
        <f>S1046*H1046</f>
        <v>0</v>
      </c>
      <c r="AR1046" s="161" t="s">
        <v>249</v>
      </c>
      <c r="AT1046" s="161" t="s">
        <v>262</v>
      </c>
      <c r="AU1046" s="161" t="s">
        <v>85</v>
      </c>
      <c r="AY1046" s="17" t="s">
        <v>167</v>
      </c>
      <c r="BE1046" s="96">
        <f>IF(N1046="základná",J1046,0)</f>
        <v>0</v>
      </c>
      <c r="BF1046" s="96">
        <f>IF(N1046="znížená",J1046,0)</f>
        <v>0</v>
      </c>
      <c r="BG1046" s="96">
        <f>IF(N1046="zákl. prenesená",J1046,0)</f>
        <v>0</v>
      </c>
      <c r="BH1046" s="96">
        <f>IF(N1046="zníž. prenesená",J1046,0)</f>
        <v>0</v>
      </c>
      <c r="BI1046" s="96">
        <f>IF(N1046="nulová",J1046,0)</f>
        <v>0</v>
      </c>
      <c r="BJ1046" s="17" t="s">
        <v>85</v>
      </c>
      <c r="BK1046" s="162">
        <f>ROUND(I1046*H1046,3)</f>
        <v>0</v>
      </c>
      <c r="BL1046" s="17" t="s">
        <v>202</v>
      </c>
      <c r="BM1046" s="161" t="s">
        <v>1260</v>
      </c>
    </row>
    <row r="1047" spans="2:65" s="1" customFormat="1" ht="24.2" customHeight="1" x14ac:dyDescent="0.2">
      <c r="B1047" s="149"/>
      <c r="C1047" s="191" t="s">
        <v>1261</v>
      </c>
      <c r="D1047" s="191" t="s">
        <v>262</v>
      </c>
      <c r="E1047" s="192" t="s">
        <v>1262</v>
      </c>
      <c r="F1047" s="193" t="s">
        <v>1263</v>
      </c>
      <c r="G1047" s="194" t="s">
        <v>254</v>
      </c>
      <c r="H1047" s="195">
        <v>3</v>
      </c>
      <c r="I1047" s="196"/>
      <c r="J1047" s="195">
        <f>ROUND(I1047*H1047,3)</f>
        <v>0</v>
      </c>
      <c r="K1047" s="197"/>
      <c r="L1047" s="198"/>
      <c r="M1047" s="199" t="s">
        <v>1</v>
      </c>
      <c r="N1047" s="200" t="s">
        <v>42</v>
      </c>
      <c r="P1047" s="159">
        <f>O1047*H1047</f>
        <v>0</v>
      </c>
      <c r="Q1047" s="159">
        <v>0</v>
      </c>
      <c r="R1047" s="159">
        <f>Q1047*H1047</f>
        <v>0</v>
      </c>
      <c r="S1047" s="159">
        <v>0</v>
      </c>
      <c r="T1047" s="160">
        <f>S1047*H1047</f>
        <v>0</v>
      </c>
      <c r="AR1047" s="161" t="s">
        <v>249</v>
      </c>
      <c r="AT1047" s="161" t="s">
        <v>262</v>
      </c>
      <c r="AU1047" s="161" t="s">
        <v>85</v>
      </c>
      <c r="AY1047" s="17" t="s">
        <v>167</v>
      </c>
      <c r="BE1047" s="96">
        <f>IF(N1047="základná",J1047,0)</f>
        <v>0</v>
      </c>
      <c r="BF1047" s="96">
        <f>IF(N1047="znížená",J1047,0)</f>
        <v>0</v>
      </c>
      <c r="BG1047" s="96">
        <f>IF(N1047="zákl. prenesená",J1047,0)</f>
        <v>0</v>
      </c>
      <c r="BH1047" s="96">
        <f>IF(N1047="zníž. prenesená",J1047,0)</f>
        <v>0</v>
      </c>
      <c r="BI1047" s="96">
        <f>IF(N1047="nulová",J1047,0)</f>
        <v>0</v>
      </c>
      <c r="BJ1047" s="17" t="s">
        <v>85</v>
      </c>
      <c r="BK1047" s="162">
        <f>ROUND(I1047*H1047,3)</f>
        <v>0</v>
      </c>
      <c r="BL1047" s="17" t="s">
        <v>202</v>
      </c>
      <c r="BM1047" s="161" t="s">
        <v>1264</v>
      </c>
    </row>
    <row r="1048" spans="2:65" s="1" customFormat="1" ht="24.2" customHeight="1" x14ac:dyDescent="0.2">
      <c r="B1048" s="149"/>
      <c r="C1048" s="150" t="s">
        <v>718</v>
      </c>
      <c r="D1048" s="150" t="s">
        <v>169</v>
      </c>
      <c r="E1048" s="151" t="s">
        <v>1265</v>
      </c>
      <c r="F1048" s="152" t="s">
        <v>1266</v>
      </c>
      <c r="G1048" s="153" t="s">
        <v>957</v>
      </c>
      <c r="H1048" s="155"/>
      <c r="I1048" s="155"/>
      <c r="J1048" s="154">
        <f>ROUND(I1048*H1048,3)</f>
        <v>0</v>
      </c>
      <c r="K1048" s="156"/>
      <c r="L1048" s="33"/>
      <c r="M1048" s="157" t="s">
        <v>1</v>
      </c>
      <c r="N1048" s="158" t="s">
        <v>42</v>
      </c>
      <c r="P1048" s="159">
        <f>O1048*H1048</f>
        <v>0</v>
      </c>
      <c r="Q1048" s="159">
        <v>0</v>
      </c>
      <c r="R1048" s="159">
        <f>Q1048*H1048</f>
        <v>0</v>
      </c>
      <c r="S1048" s="159">
        <v>0</v>
      </c>
      <c r="T1048" s="160">
        <f>S1048*H1048</f>
        <v>0</v>
      </c>
      <c r="AR1048" s="161" t="s">
        <v>202</v>
      </c>
      <c r="AT1048" s="161" t="s">
        <v>169</v>
      </c>
      <c r="AU1048" s="161" t="s">
        <v>85</v>
      </c>
      <c r="AY1048" s="17" t="s">
        <v>167</v>
      </c>
      <c r="BE1048" s="96">
        <f>IF(N1048="základná",J1048,0)</f>
        <v>0</v>
      </c>
      <c r="BF1048" s="96">
        <f>IF(N1048="znížená",J1048,0)</f>
        <v>0</v>
      </c>
      <c r="BG1048" s="96">
        <f>IF(N1048="zákl. prenesená",J1048,0)</f>
        <v>0</v>
      </c>
      <c r="BH1048" s="96">
        <f>IF(N1048="zníž. prenesená",J1048,0)</f>
        <v>0</v>
      </c>
      <c r="BI1048" s="96">
        <f>IF(N1048="nulová",J1048,0)</f>
        <v>0</v>
      </c>
      <c r="BJ1048" s="17" t="s">
        <v>85</v>
      </c>
      <c r="BK1048" s="162">
        <f>ROUND(I1048*H1048,3)</f>
        <v>0</v>
      </c>
      <c r="BL1048" s="17" t="s">
        <v>202</v>
      </c>
      <c r="BM1048" s="161" t="s">
        <v>1267</v>
      </c>
    </row>
    <row r="1049" spans="2:65" s="11" customFormat="1" ht="22.9" customHeight="1" x14ac:dyDescent="0.2">
      <c r="B1049" s="137"/>
      <c r="D1049" s="138" t="s">
        <v>75</v>
      </c>
      <c r="E1049" s="147" t="s">
        <v>1268</v>
      </c>
      <c r="F1049" s="147" t="s">
        <v>1269</v>
      </c>
      <c r="I1049" s="140"/>
      <c r="J1049" s="148">
        <f>BK1049</f>
        <v>0</v>
      </c>
      <c r="L1049" s="137"/>
      <c r="M1049" s="142"/>
      <c r="P1049" s="143">
        <f>SUM(P1050:P1054)</f>
        <v>0</v>
      </c>
      <c r="R1049" s="143">
        <f>SUM(R1050:R1054)</f>
        <v>0</v>
      </c>
      <c r="T1049" s="144">
        <f>SUM(T1050:T1054)</f>
        <v>0</v>
      </c>
      <c r="AR1049" s="138" t="s">
        <v>85</v>
      </c>
      <c r="AT1049" s="145" t="s">
        <v>75</v>
      </c>
      <c r="AU1049" s="145" t="s">
        <v>81</v>
      </c>
      <c r="AY1049" s="138" t="s">
        <v>167</v>
      </c>
      <c r="BK1049" s="146">
        <f>SUM(BK1050:BK1054)</f>
        <v>0</v>
      </c>
    </row>
    <row r="1050" spans="2:65" s="1" customFormat="1" ht="33" customHeight="1" x14ac:dyDescent="0.2">
      <c r="B1050" s="149"/>
      <c r="C1050" s="150" t="s">
        <v>1270</v>
      </c>
      <c r="D1050" s="150" t="s">
        <v>169</v>
      </c>
      <c r="E1050" s="151" t="s">
        <v>1271</v>
      </c>
      <c r="F1050" s="152" t="s">
        <v>1272</v>
      </c>
      <c r="G1050" s="153" t="s">
        <v>299</v>
      </c>
      <c r="H1050" s="154">
        <v>38.03</v>
      </c>
      <c r="I1050" s="155"/>
      <c r="J1050" s="154">
        <f>ROUND(I1050*H1050,3)</f>
        <v>0</v>
      </c>
      <c r="K1050" s="156"/>
      <c r="L1050" s="33"/>
      <c r="M1050" s="157" t="s">
        <v>1</v>
      </c>
      <c r="N1050" s="158" t="s">
        <v>42</v>
      </c>
      <c r="P1050" s="159">
        <f>O1050*H1050</f>
        <v>0</v>
      </c>
      <c r="Q1050" s="159">
        <v>0</v>
      </c>
      <c r="R1050" s="159">
        <f>Q1050*H1050</f>
        <v>0</v>
      </c>
      <c r="S1050" s="159">
        <v>0</v>
      </c>
      <c r="T1050" s="160">
        <f>S1050*H1050</f>
        <v>0</v>
      </c>
      <c r="AR1050" s="161" t="s">
        <v>202</v>
      </c>
      <c r="AT1050" s="161" t="s">
        <v>169</v>
      </c>
      <c r="AU1050" s="161" t="s">
        <v>85</v>
      </c>
      <c r="AY1050" s="17" t="s">
        <v>167</v>
      </c>
      <c r="BE1050" s="96">
        <f>IF(N1050="základná",J1050,0)</f>
        <v>0</v>
      </c>
      <c r="BF1050" s="96">
        <f>IF(N1050="znížená",J1050,0)</f>
        <v>0</v>
      </c>
      <c r="BG1050" s="96">
        <f>IF(N1050="zákl. prenesená",J1050,0)</f>
        <v>0</v>
      </c>
      <c r="BH1050" s="96">
        <f>IF(N1050="zníž. prenesená",J1050,0)</f>
        <v>0</v>
      </c>
      <c r="BI1050" s="96">
        <f>IF(N1050="nulová",J1050,0)</f>
        <v>0</v>
      </c>
      <c r="BJ1050" s="17" t="s">
        <v>85</v>
      </c>
      <c r="BK1050" s="162">
        <f>ROUND(I1050*H1050,3)</f>
        <v>0</v>
      </c>
      <c r="BL1050" s="17" t="s">
        <v>202</v>
      </c>
      <c r="BM1050" s="161" t="s">
        <v>1273</v>
      </c>
    </row>
    <row r="1051" spans="2:65" s="12" customFormat="1" x14ac:dyDescent="0.2">
      <c r="B1051" s="163"/>
      <c r="D1051" s="164" t="s">
        <v>173</v>
      </c>
      <c r="E1051" s="165" t="s">
        <v>1</v>
      </c>
      <c r="F1051" s="166" t="s">
        <v>548</v>
      </c>
      <c r="H1051" s="167">
        <v>38.03</v>
      </c>
      <c r="I1051" s="168"/>
      <c r="L1051" s="163"/>
      <c r="M1051" s="169"/>
      <c r="T1051" s="170"/>
      <c r="AT1051" s="165" t="s">
        <v>173</v>
      </c>
      <c r="AU1051" s="165" t="s">
        <v>85</v>
      </c>
      <c r="AV1051" s="12" t="s">
        <v>85</v>
      </c>
      <c r="AW1051" s="12" t="s">
        <v>29</v>
      </c>
      <c r="AX1051" s="12" t="s">
        <v>76</v>
      </c>
      <c r="AY1051" s="165" t="s">
        <v>167</v>
      </c>
    </row>
    <row r="1052" spans="2:65" s="13" customFormat="1" x14ac:dyDescent="0.2">
      <c r="B1052" s="171"/>
      <c r="D1052" s="164" t="s">
        <v>173</v>
      </c>
      <c r="E1052" s="172" t="s">
        <v>1</v>
      </c>
      <c r="F1052" s="173" t="s">
        <v>177</v>
      </c>
      <c r="H1052" s="174">
        <v>38.03</v>
      </c>
      <c r="I1052" s="175"/>
      <c r="L1052" s="171"/>
      <c r="M1052" s="176"/>
      <c r="T1052" s="177"/>
      <c r="AT1052" s="172" t="s">
        <v>173</v>
      </c>
      <c r="AU1052" s="172" t="s">
        <v>85</v>
      </c>
      <c r="AV1052" s="13" t="s">
        <v>91</v>
      </c>
      <c r="AW1052" s="13" t="s">
        <v>29</v>
      </c>
      <c r="AX1052" s="13" t="s">
        <v>81</v>
      </c>
      <c r="AY1052" s="172" t="s">
        <v>167</v>
      </c>
    </row>
    <row r="1053" spans="2:65" s="1" customFormat="1" ht="24.2" customHeight="1" x14ac:dyDescent="0.2">
      <c r="B1053" s="149"/>
      <c r="C1053" s="150" t="s">
        <v>723</v>
      </c>
      <c r="D1053" s="150" t="s">
        <v>169</v>
      </c>
      <c r="E1053" s="151" t="s">
        <v>1274</v>
      </c>
      <c r="F1053" s="152" t="s">
        <v>1275</v>
      </c>
      <c r="G1053" s="153" t="s">
        <v>299</v>
      </c>
      <c r="H1053" s="154">
        <v>38.03</v>
      </c>
      <c r="I1053" s="155"/>
      <c r="J1053" s="154">
        <f>ROUND(I1053*H1053,3)</f>
        <v>0</v>
      </c>
      <c r="K1053" s="156"/>
      <c r="L1053" s="33"/>
      <c r="M1053" s="157" t="s">
        <v>1</v>
      </c>
      <c r="N1053" s="158" t="s">
        <v>42</v>
      </c>
      <c r="P1053" s="159">
        <f>O1053*H1053</f>
        <v>0</v>
      </c>
      <c r="Q1053" s="159">
        <v>0</v>
      </c>
      <c r="R1053" s="159">
        <f>Q1053*H1053</f>
        <v>0</v>
      </c>
      <c r="S1053" s="159">
        <v>0</v>
      </c>
      <c r="T1053" s="160">
        <f>S1053*H1053</f>
        <v>0</v>
      </c>
      <c r="AR1053" s="161" t="s">
        <v>202</v>
      </c>
      <c r="AT1053" s="161" t="s">
        <v>169</v>
      </c>
      <c r="AU1053" s="161" t="s">
        <v>85</v>
      </c>
      <c r="AY1053" s="17" t="s">
        <v>167</v>
      </c>
      <c r="BE1053" s="96">
        <f>IF(N1053="základná",J1053,0)</f>
        <v>0</v>
      </c>
      <c r="BF1053" s="96">
        <f>IF(N1053="znížená",J1053,0)</f>
        <v>0</v>
      </c>
      <c r="BG1053" s="96">
        <f>IF(N1053="zákl. prenesená",J1053,0)</f>
        <v>0</v>
      </c>
      <c r="BH1053" s="96">
        <f>IF(N1053="zníž. prenesená",J1053,0)</f>
        <v>0</v>
      </c>
      <c r="BI1053" s="96">
        <f>IF(N1053="nulová",J1053,0)</f>
        <v>0</v>
      </c>
      <c r="BJ1053" s="17" t="s">
        <v>85</v>
      </c>
      <c r="BK1053" s="162">
        <f>ROUND(I1053*H1053,3)</f>
        <v>0</v>
      </c>
      <c r="BL1053" s="17" t="s">
        <v>202</v>
      </c>
      <c r="BM1053" s="161" t="s">
        <v>1276</v>
      </c>
    </row>
    <row r="1054" spans="2:65" s="1" customFormat="1" ht="24.2" customHeight="1" x14ac:dyDescent="0.2">
      <c r="B1054" s="149"/>
      <c r="C1054" s="150" t="s">
        <v>1277</v>
      </c>
      <c r="D1054" s="150" t="s">
        <v>169</v>
      </c>
      <c r="E1054" s="151" t="s">
        <v>1278</v>
      </c>
      <c r="F1054" s="152" t="s">
        <v>1279</v>
      </c>
      <c r="G1054" s="153" t="s">
        <v>957</v>
      </c>
      <c r="H1054" s="155"/>
      <c r="I1054" s="155"/>
      <c r="J1054" s="154">
        <f>ROUND(I1054*H1054,3)</f>
        <v>0</v>
      </c>
      <c r="K1054" s="156"/>
      <c r="L1054" s="33"/>
      <c r="M1054" s="157" t="s">
        <v>1</v>
      </c>
      <c r="N1054" s="158" t="s">
        <v>42</v>
      </c>
      <c r="P1054" s="159">
        <f>O1054*H1054</f>
        <v>0</v>
      </c>
      <c r="Q1054" s="159">
        <v>0</v>
      </c>
      <c r="R1054" s="159">
        <f>Q1054*H1054</f>
        <v>0</v>
      </c>
      <c r="S1054" s="159">
        <v>0</v>
      </c>
      <c r="T1054" s="160">
        <f>S1054*H1054</f>
        <v>0</v>
      </c>
      <c r="AR1054" s="161" t="s">
        <v>202</v>
      </c>
      <c r="AT1054" s="161" t="s">
        <v>169</v>
      </c>
      <c r="AU1054" s="161" t="s">
        <v>85</v>
      </c>
      <c r="AY1054" s="17" t="s">
        <v>167</v>
      </c>
      <c r="BE1054" s="96">
        <f>IF(N1054="základná",J1054,0)</f>
        <v>0</v>
      </c>
      <c r="BF1054" s="96">
        <f>IF(N1054="znížená",J1054,0)</f>
        <v>0</v>
      </c>
      <c r="BG1054" s="96">
        <f>IF(N1054="zákl. prenesená",J1054,0)</f>
        <v>0</v>
      </c>
      <c r="BH1054" s="96">
        <f>IF(N1054="zníž. prenesená",J1054,0)</f>
        <v>0</v>
      </c>
      <c r="BI1054" s="96">
        <f>IF(N1054="nulová",J1054,0)</f>
        <v>0</v>
      </c>
      <c r="BJ1054" s="17" t="s">
        <v>85</v>
      </c>
      <c r="BK1054" s="162">
        <f>ROUND(I1054*H1054,3)</f>
        <v>0</v>
      </c>
      <c r="BL1054" s="17" t="s">
        <v>202</v>
      </c>
      <c r="BM1054" s="161" t="s">
        <v>1280</v>
      </c>
    </row>
    <row r="1055" spans="2:65" s="11" customFormat="1" ht="22.9" customHeight="1" x14ac:dyDescent="0.2">
      <c r="B1055" s="137"/>
      <c r="D1055" s="138" t="s">
        <v>75</v>
      </c>
      <c r="E1055" s="147" t="s">
        <v>1281</v>
      </c>
      <c r="F1055" s="147" t="s">
        <v>1282</v>
      </c>
      <c r="I1055" s="140"/>
      <c r="J1055" s="148">
        <f>BK1055</f>
        <v>0</v>
      </c>
      <c r="L1055" s="137"/>
      <c r="M1055" s="142"/>
      <c r="P1055" s="143">
        <f>SUM(P1056:P1082)</f>
        <v>0</v>
      </c>
      <c r="R1055" s="143">
        <f>SUM(R1056:R1082)</f>
        <v>0</v>
      </c>
      <c r="T1055" s="144">
        <f>SUM(T1056:T1082)</f>
        <v>0</v>
      </c>
      <c r="AR1055" s="138" t="s">
        <v>85</v>
      </c>
      <c r="AT1055" s="145" t="s">
        <v>75</v>
      </c>
      <c r="AU1055" s="145" t="s">
        <v>81</v>
      </c>
      <c r="AY1055" s="138" t="s">
        <v>167</v>
      </c>
      <c r="BK1055" s="146">
        <f>SUM(BK1056:BK1082)</f>
        <v>0</v>
      </c>
    </row>
    <row r="1056" spans="2:65" s="1" customFormat="1" ht="37.9" customHeight="1" x14ac:dyDescent="0.2">
      <c r="B1056" s="149"/>
      <c r="C1056" s="150" t="s">
        <v>729</v>
      </c>
      <c r="D1056" s="150" t="s">
        <v>169</v>
      </c>
      <c r="E1056" s="151" t="s">
        <v>1283</v>
      </c>
      <c r="F1056" s="152" t="s">
        <v>1284</v>
      </c>
      <c r="G1056" s="153" t="s">
        <v>299</v>
      </c>
      <c r="H1056" s="154">
        <v>84.468000000000004</v>
      </c>
      <c r="I1056" s="155"/>
      <c r="J1056" s="154">
        <f>ROUND(I1056*H1056,3)</f>
        <v>0</v>
      </c>
      <c r="K1056" s="156"/>
      <c r="L1056" s="33"/>
      <c r="M1056" s="157" t="s">
        <v>1</v>
      </c>
      <c r="N1056" s="158" t="s">
        <v>42</v>
      </c>
      <c r="P1056" s="159">
        <f>O1056*H1056</f>
        <v>0</v>
      </c>
      <c r="Q1056" s="159">
        <v>0</v>
      </c>
      <c r="R1056" s="159">
        <f>Q1056*H1056</f>
        <v>0</v>
      </c>
      <c r="S1056" s="159">
        <v>0</v>
      </c>
      <c r="T1056" s="160">
        <f>S1056*H1056</f>
        <v>0</v>
      </c>
      <c r="AR1056" s="161" t="s">
        <v>202</v>
      </c>
      <c r="AT1056" s="161" t="s">
        <v>169</v>
      </c>
      <c r="AU1056" s="161" t="s">
        <v>85</v>
      </c>
      <c r="AY1056" s="17" t="s">
        <v>167</v>
      </c>
      <c r="BE1056" s="96">
        <f>IF(N1056="základná",J1056,0)</f>
        <v>0</v>
      </c>
      <c r="BF1056" s="96">
        <f>IF(N1056="znížená",J1056,0)</f>
        <v>0</v>
      </c>
      <c r="BG1056" s="96">
        <f>IF(N1056="zákl. prenesená",J1056,0)</f>
        <v>0</v>
      </c>
      <c r="BH1056" s="96">
        <f>IF(N1056="zníž. prenesená",J1056,0)</f>
        <v>0</v>
      </c>
      <c r="BI1056" s="96">
        <f>IF(N1056="nulová",J1056,0)</f>
        <v>0</v>
      </c>
      <c r="BJ1056" s="17" t="s">
        <v>85</v>
      </c>
      <c r="BK1056" s="162">
        <f>ROUND(I1056*H1056,3)</f>
        <v>0</v>
      </c>
      <c r="BL1056" s="17" t="s">
        <v>202</v>
      </c>
      <c r="BM1056" s="161" t="s">
        <v>1285</v>
      </c>
    </row>
    <row r="1057" spans="2:65" s="12" customFormat="1" x14ac:dyDescent="0.2">
      <c r="B1057" s="163"/>
      <c r="D1057" s="164" t="s">
        <v>173</v>
      </c>
      <c r="E1057" s="165" t="s">
        <v>1</v>
      </c>
      <c r="F1057" s="166" t="s">
        <v>1286</v>
      </c>
      <c r="H1057" s="167">
        <v>84.468000000000004</v>
      </c>
      <c r="I1057" s="168"/>
      <c r="L1057" s="163"/>
      <c r="M1057" s="169"/>
      <c r="T1057" s="170"/>
      <c r="AT1057" s="165" t="s">
        <v>173</v>
      </c>
      <c r="AU1057" s="165" t="s">
        <v>85</v>
      </c>
      <c r="AV1057" s="12" t="s">
        <v>85</v>
      </c>
      <c r="AW1057" s="12" t="s">
        <v>29</v>
      </c>
      <c r="AX1057" s="12" t="s">
        <v>76</v>
      </c>
      <c r="AY1057" s="165" t="s">
        <v>167</v>
      </c>
    </row>
    <row r="1058" spans="2:65" s="13" customFormat="1" x14ac:dyDescent="0.2">
      <c r="B1058" s="171"/>
      <c r="D1058" s="164" t="s">
        <v>173</v>
      </c>
      <c r="E1058" s="172" t="s">
        <v>1</v>
      </c>
      <c r="F1058" s="173" t="s">
        <v>177</v>
      </c>
      <c r="H1058" s="174">
        <v>84.468000000000004</v>
      </c>
      <c r="I1058" s="175"/>
      <c r="L1058" s="171"/>
      <c r="M1058" s="176"/>
      <c r="T1058" s="177"/>
      <c r="AT1058" s="172" t="s">
        <v>173</v>
      </c>
      <c r="AU1058" s="172" t="s">
        <v>85</v>
      </c>
      <c r="AV1058" s="13" t="s">
        <v>91</v>
      </c>
      <c r="AW1058" s="13" t="s">
        <v>29</v>
      </c>
      <c r="AX1058" s="13" t="s">
        <v>81</v>
      </c>
      <c r="AY1058" s="172" t="s">
        <v>167</v>
      </c>
    </row>
    <row r="1059" spans="2:65" s="1" customFormat="1" ht="33" customHeight="1" x14ac:dyDescent="0.2">
      <c r="B1059" s="149"/>
      <c r="C1059" s="150" t="s">
        <v>1287</v>
      </c>
      <c r="D1059" s="150" t="s">
        <v>169</v>
      </c>
      <c r="E1059" s="151" t="s">
        <v>1288</v>
      </c>
      <c r="F1059" s="152" t="s">
        <v>1289</v>
      </c>
      <c r="G1059" s="153" t="s">
        <v>299</v>
      </c>
      <c r="H1059" s="154">
        <v>2.6</v>
      </c>
      <c r="I1059" s="155"/>
      <c r="J1059" s="154">
        <f>ROUND(I1059*H1059,3)</f>
        <v>0</v>
      </c>
      <c r="K1059" s="156"/>
      <c r="L1059" s="33"/>
      <c r="M1059" s="157" t="s">
        <v>1</v>
      </c>
      <c r="N1059" s="158" t="s">
        <v>42</v>
      </c>
      <c r="P1059" s="159">
        <f>O1059*H1059</f>
        <v>0</v>
      </c>
      <c r="Q1059" s="159">
        <v>0</v>
      </c>
      <c r="R1059" s="159">
        <f>Q1059*H1059</f>
        <v>0</v>
      </c>
      <c r="S1059" s="159">
        <v>0</v>
      </c>
      <c r="T1059" s="160">
        <f>S1059*H1059</f>
        <v>0</v>
      </c>
      <c r="AR1059" s="161" t="s">
        <v>202</v>
      </c>
      <c r="AT1059" s="161" t="s">
        <v>169</v>
      </c>
      <c r="AU1059" s="161" t="s">
        <v>85</v>
      </c>
      <c r="AY1059" s="17" t="s">
        <v>167</v>
      </c>
      <c r="BE1059" s="96">
        <f>IF(N1059="základná",J1059,0)</f>
        <v>0</v>
      </c>
      <c r="BF1059" s="96">
        <f>IF(N1059="znížená",J1059,0)</f>
        <v>0</v>
      </c>
      <c r="BG1059" s="96">
        <f>IF(N1059="zákl. prenesená",J1059,0)</f>
        <v>0</v>
      </c>
      <c r="BH1059" s="96">
        <f>IF(N1059="zníž. prenesená",J1059,0)</f>
        <v>0</v>
      </c>
      <c r="BI1059" s="96">
        <f>IF(N1059="nulová",J1059,0)</f>
        <v>0</v>
      </c>
      <c r="BJ1059" s="17" t="s">
        <v>85</v>
      </c>
      <c r="BK1059" s="162">
        <f>ROUND(I1059*H1059,3)</f>
        <v>0</v>
      </c>
      <c r="BL1059" s="17" t="s">
        <v>202</v>
      </c>
      <c r="BM1059" s="161" t="s">
        <v>1290</v>
      </c>
    </row>
    <row r="1060" spans="2:65" s="12" customFormat="1" x14ac:dyDescent="0.2">
      <c r="B1060" s="163"/>
      <c r="D1060" s="164" t="s">
        <v>173</v>
      </c>
      <c r="E1060" s="165" t="s">
        <v>1</v>
      </c>
      <c r="F1060" s="166" t="s">
        <v>1291</v>
      </c>
      <c r="H1060" s="167">
        <v>2.6</v>
      </c>
      <c r="I1060" s="168"/>
      <c r="L1060" s="163"/>
      <c r="M1060" s="169"/>
      <c r="T1060" s="170"/>
      <c r="AT1060" s="165" t="s">
        <v>173</v>
      </c>
      <c r="AU1060" s="165" t="s">
        <v>85</v>
      </c>
      <c r="AV1060" s="12" t="s">
        <v>85</v>
      </c>
      <c r="AW1060" s="12" t="s">
        <v>29</v>
      </c>
      <c r="AX1060" s="12" t="s">
        <v>76</v>
      </c>
      <c r="AY1060" s="165" t="s">
        <v>167</v>
      </c>
    </row>
    <row r="1061" spans="2:65" s="13" customFormat="1" x14ac:dyDescent="0.2">
      <c r="B1061" s="171"/>
      <c r="D1061" s="164" t="s">
        <v>173</v>
      </c>
      <c r="E1061" s="172" t="s">
        <v>1</v>
      </c>
      <c r="F1061" s="173" t="s">
        <v>177</v>
      </c>
      <c r="H1061" s="174">
        <v>2.6</v>
      </c>
      <c r="I1061" s="175"/>
      <c r="L1061" s="171"/>
      <c r="M1061" s="176"/>
      <c r="T1061" s="177"/>
      <c r="AT1061" s="172" t="s">
        <v>173</v>
      </c>
      <c r="AU1061" s="172" t="s">
        <v>85</v>
      </c>
      <c r="AV1061" s="13" t="s">
        <v>91</v>
      </c>
      <c r="AW1061" s="13" t="s">
        <v>29</v>
      </c>
      <c r="AX1061" s="13" t="s">
        <v>81</v>
      </c>
      <c r="AY1061" s="172" t="s">
        <v>167</v>
      </c>
    </row>
    <row r="1062" spans="2:65" s="1" customFormat="1" ht="24.2" customHeight="1" x14ac:dyDescent="0.2">
      <c r="B1062" s="149"/>
      <c r="C1062" s="150" t="s">
        <v>736</v>
      </c>
      <c r="D1062" s="150" t="s">
        <v>169</v>
      </c>
      <c r="E1062" s="151" t="s">
        <v>1292</v>
      </c>
      <c r="F1062" s="152" t="s">
        <v>1293</v>
      </c>
      <c r="G1062" s="153" t="s">
        <v>299</v>
      </c>
      <c r="H1062" s="154">
        <v>894.51300000000003</v>
      </c>
      <c r="I1062" s="155"/>
      <c r="J1062" s="154">
        <f>ROUND(I1062*H1062,3)</f>
        <v>0</v>
      </c>
      <c r="K1062" s="156"/>
      <c r="L1062" s="33"/>
      <c r="M1062" s="157" t="s">
        <v>1</v>
      </c>
      <c r="N1062" s="158" t="s">
        <v>42</v>
      </c>
      <c r="P1062" s="159">
        <f>O1062*H1062</f>
        <v>0</v>
      </c>
      <c r="Q1062" s="159">
        <v>0</v>
      </c>
      <c r="R1062" s="159">
        <f>Q1062*H1062</f>
        <v>0</v>
      </c>
      <c r="S1062" s="159">
        <v>0</v>
      </c>
      <c r="T1062" s="160">
        <f>S1062*H1062</f>
        <v>0</v>
      </c>
      <c r="AR1062" s="161" t="s">
        <v>202</v>
      </c>
      <c r="AT1062" s="161" t="s">
        <v>169</v>
      </c>
      <c r="AU1062" s="161" t="s">
        <v>85</v>
      </c>
      <c r="AY1062" s="17" t="s">
        <v>167</v>
      </c>
      <c r="BE1062" s="96">
        <f>IF(N1062="základná",J1062,0)</f>
        <v>0</v>
      </c>
      <c r="BF1062" s="96">
        <f>IF(N1062="znížená",J1062,0)</f>
        <v>0</v>
      </c>
      <c r="BG1062" s="96">
        <f>IF(N1062="zákl. prenesená",J1062,0)</f>
        <v>0</v>
      </c>
      <c r="BH1062" s="96">
        <f>IF(N1062="zníž. prenesená",J1062,0)</f>
        <v>0</v>
      </c>
      <c r="BI1062" s="96">
        <f>IF(N1062="nulová",J1062,0)</f>
        <v>0</v>
      </c>
      <c r="BJ1062" s="17" t="s">
        <v>85</v>
      </c>
      <c r="BK1062" s="162">
        <f>ROUND(I1062*H1062,3)</f>
        <v>0</v>
      </c>
      <c r="BL1062" s="17" t="s">
        <v>202</v>
      </c>
      <c r="BM1062" s="161" t="s">
        <v>1294</v>
      </c>
    </row>
    <row r="1063" spans="2:65" s="12" customFormat="1" ht="45" x14ac:dyDescent="0.2">
      <c r="B1063" s="163"/>
      <c r="D1063" s="164" t="s">
        <v>173</v>
      </c>
      <c r="E1063" s="165" t="s">
        <v>1</v>
      </c>
      <c r="F1063" s="166" t="s">
        <v>1295</v>
      </c>
      <c r="H1063" s="167">
        <v>509.89</v>
      </c>
      <c r="I1063" s="168"/>
      <c r="L1063" s="163"/>
      <c r="M1063" s="169"/>
      <c r="T1063" s="170"/>
      <c r="AT1063" s="165" t="s">
        <v>173</v>
      </c>
      <c r="AU1063" s="165" t="s">
        <v>85</v>
      </c>
      <c r="AV1063" s="12" t="s">
        <v>85</v>
      </c>
      <c r="AW1063" s="12" t="s">
        <v>29</v>
      </c>
      <c r="AX1063" s="12" t="s">
        <v>76</v>
      </c>
      <c r="AY1063" s="165" t="s">
        <v>167</v>
      </c>
    </row>
    <row r="1064" spans="2:65" s="12" customFormat="1" ht="22.5" x14ac:dyDescent="0.2">
      <c r="B1064" s="163"/>
      <c r="D1064" s="164" t="s">
        <v>173</v>
      </c>
      <c r="E1064" s="165" t="s">
        <v>1</v>
      </c>
      <c r="F1064" s="166" t="s">
        <v>1296</v>
      </c>
      <c r="H1064" s="167">
        <v>8.3040000000000003</v>
      </c>
      <c r="I1064" s="168"/>
      <c r="L1064" s="163"/>
      <c r="M1064" s="169"/>
      <c r="T1064" s="170"/>
      <c r="AT1064" s="165" t="s">
        <v>173</v>
      </c>
      <c r="AU1064" s="165" t="s">
        <v>85</v>
      </c>
      <c r="AV1064" s="12" t="s">
        <v>85</v>
      </c>
      <c r="AW1064" s="12" t="s">
        <v>29</v>
      </c>
      <c r="AX1064" s="12" t="s">
        <v>76</v>
      </c>
      <c r="AY1064" s="165" t="s">
        <v>167</v>
      </c>
    </row>
    <row r="1065" spans="2:65" s="12" customFormat="1" ht="33.75" x14ac:dyDescent="0.2">
      <c r="B1065" s="163"/>
      <c r="D1065" s="164" t="s">
        <v>173</v>
      </c>
      <c r="E1065" s="165" t="s">
        <v>1</v>
      </c>
      <c r="F1065" s="166" t="s">
        <v>1297</v>
      </c>
      <c r="H1065" s="167">
        <v>263.24</v>
      </c>
      <c r="I1065" s="168"/>
      <c r="L1065" s="163"/>
      <c r="M1065" s="169"/>
      <c r="T1065" s="170"/>
      <c r="AT1065" s="165" t="s">
        <v>173</v>
      </c>
      <c r="AU1065" s="165" t="s">
        <v>85</v>
      </c>
      <c r="AV1065" s="12" t="s">
        <v>85</v>
      </c>
      <c r="AW1065" s="12" t="s">
        <v>29</v>
      </c>
      <c r="AX1065" s="12" t="s">
        <v>76</v>
      </c>
      <c r="AY1065" s="165" t="s">
        <v>167</v>
      </c>
    </row>
    <row r="1066" spans="2:65" s="12" customFormat="1" ht="22.5" x14ac:dyDescent="0.2">
      <c r="B1066" s="163"/>
      <c r="D1066" s="164" t="s">
        <v>173</v>
      </c>
      <c r="E1066" s="165" t="s">
        <v>1</v>
      </c>
      <c r="F1066" s="166" t="s">
        <v>1298</v>
      </c>
      <c r="H1066" s="167">
        <v>10.839</v>
      </c>
      <c r="I1066" s="168"/>
      <c r="L1066" s="163"/>
      <c r="M1066" s="169"/>
      <c r="T1066" s="170"/>
      <c r="AT1066" s="165" t="s">
        <v>173</v>
      </c>
      <c r="AU1066" s="165" t="s">
        <v>85</v>
      </c>
      <c r="AV1066" s="12" t="s">
        <v>85</v>
      </c>
      <c r="AW1066" s="12" t="s">
        <v>29</v>
      </c>
      <c r="AX1066" s="12" t="s">
        <v>76</v>
      </c>
      <c r="AY1066" s="165" t="s">
        <v>167</v>
      </c>
    </row>
    <row r="1067" spans="2:65" s="12" customFormat="1" x14ac:dyDescent="0.2">
      <c r="B1067" s="163"/>
      <c r="D1067" s="164" t="s">
        <v>173</v>
      </c>
      <c r="E1067" s="165" t="s">
        <v>1</v>
      </c>
      <c r="F1067" s="166" t="s">
        <v>1299</v>
      </c>
      <c r="H1067" s="167">
        <v>102.24</v>
      </c>
      <c r="I1067" s="168"/>
      <c r="L1067" s="163"/>
      <c r="M1067" s="169"/>
      <c r="T1067" s="170"/>
      <c r="AT1067" s="165" t="s">
        <v>173</v>
      </c>
      <c r="AU1067" s="165" t="s">
        <v>85</v>
      </c>
      <c r="AV1067" s="12" t="s">
        <v>85</v>
      </c>
      <c r="AW1067" s="12" t="s">
        <v>29</v>
      </c>
      <c r="AX1067" s="12" t="s">
        <v>76</v>
      </c>
      <c r="AY1067" s="165" t="s">
        <v>167</v>
      </c>
    </row>
    <row r="1068" spans="2:65" s="13" customFormat="1" x14ac:dyDescent="0.2">
      <c r="B1068" s="171"/>
      <c r="D1068" s="164" t="s">
        <v>173</v>
      </c>
      <c r="E1068" s="172" t="s">
        <v>1</v>
      </c>
      <c r="F1068" s="173" t="s">
        <v>177</v>
      </c>
      <c r="H1068" s="174">
        <v>894.51300000000003</v>
      </c>
      <c r="I1068" s="175"/>
      <c r="L1068" s="171"/>
      <c r="M1068" s="176"/>
      <c r="T1068" s="177"/>
      <c r="AT1068" s="172" t="s">
        <v>173</v>
      </c>
      <c r="AU1068" s="172" t="s">
        <v>85</v>
      </c>
      <c r="AV1068" s="13" t="s">
        <v>91</v>
      </c>
      <c r="AW1068" s="13" t="s">
        <v>29</v>
      </c>
      <c r="AX1068" s="13" t="s">
        <v>81</v>
      </c>
      <c r="AY1068" s="172" t="s">
        <v>167</v>
      </c>
    </row>
    <row r="1069" spans="2:65" s="1" customFormat="1" ht="24.2" customHeight="1" x14ac:dyDescent="0.2">
      <c r="B1069" s="149"/>
      <c r="C1069" s="150" t="s">
        <v>1300</v>
      </c>
      <c r="D1069" s="150" t="s">
        <v>169</v>
      </c>
      <c r="E1069" s="151" t="s">
        <v>1301</v>
      </c>
      <c r="F1069" s="152" t="s">
        <v>1302</v>
      </c>
      <c r="G1069" s="153" t="s">
        <v>299</v>
      </c>
      <c r="H1069" s="154">
        <v>341.6</v>
      </c>
      <c r="I1069" s="155"/>
      <c r="J1069" s="154">
        <f>ROUND(I1069*H1069,3)</f>
        <v>0</v>
      </c>
      <c r="K1069" s="156"/>
      <c r="L1069" s="33"/>
      <c r="M1069" s="157" t="s">
        <v>1</v>
      </c>
      <c r="N1069" s="158" t="s">
        <v>42</v>
      </c>
      <c r="P1069" s="159">
        <f>O1069*H1069</f>
        <v>0</v>
      </c>
      <c r="Q1069" s="159">
        <v>0</v>
      </c>
      <c r="R1069" s="159">
        <f>Q1069*H1069</f>
        <v>0</v>
      </c>
      <c r="S1069" s="159">
        <v>0</v>
      </c>
      <c r="T1069" s="160">
        <f>S1069*H1069</f>
        <v>0</v>
      </c>
      <c r="AR1069" s="161" t="s">
        <v>202</v>
      </c>
      <c r="AT1069" s="161" t="s">
        <v>169</v>
      </c>
      <c r="AU1069" s="161" t="s">
        <v>85</v>
      </c>
      <c r="AY1069" s="17" t="s">
        <v>167</v>
      </c>
      <c r="BE1069" s="96">
        <f>IF(N1069="základná",J1069,0)</f>
        <v>0</v>
      </c>
      <c r="BF1069" s="96">
        <f>IF(N1069="znížená",J1069,0)</f>
        <v>0</v>
      </c>
      <c r="BG1069" s="96">
        <f>IF(N1069="zákl. prenesená",J1069,0)</f>
        <v>0</v>
      </c>
      <c r="BH1069" s="96">
        <f>IF(N1069="zníž. prenesená",J1069,0)</f>
        <v>0</v>
      </c>
      <c r="BI1069" s="96">
        <f>IF(N1069="nulová",J1069,0)</f>
        <v>0</v>
      </c>
      <c r="BJ1069" s="17" t="s">
        <v>85</v>
      </c>
      <c r="BK1069" s="162">
        <f>ROUND(I1069*H1069,3)</f>
        <v>0</v>
      </c>
      <c r="BL1069" s="17" t="s">
        <v>202</v>
      </c>
      <c r="BM1069" s="161" t="s">
        <v>1303</v>
      </c>
    </row>
    <row r="1070" spans="2:65" s="12" customFormat="1" x14ac:dyDescent="0.2">
      <c r="B1070" s="163"/>
      <c r="D1070" s="164" t="s">
        <v>173</v>
      </c>
      <c r="E1070" s="165" t="s">
        <v>1</v>
      </c>
      <c r="F1070" s="166" t="s">
        <v>1304</v>
      </c>
      <c r="H1070" s="167">
        <v>341.6</v>
      </c>
      <c r="I1070" s="168"/>
      <c r="L1070" s="163"/>
      <c r="M1070" s="169"/>
      <c r="T1070" s="170"/>
      <c r="AT1070" s="165" t="s">
        <v>173</v>
      </c>
      <c r="AU1070" s="165" t="s">
        <v>85</v>
      </c>
      <c r="AV1070" s="12" t="s">
        <v>85</v>
      </c>
      <c r="AW1070" s="12" t="s">
        <v>29</v>
      </c>
      <c r="AX1070" s="12" t="s">
        <v>76</v>
      </c>
      <c r="AY1070" s="165" t="s">
        <v>167</v>
      </c>
    </row>
    <row r="1071" spans="2:65" s="13" customFormat="1" x14ac:dyDescent="0.2">
      <c r="B1071" s="171"/>
      <c r="D1071" s="164" t="s">
        <v>173</v>
      </c>
      <c r="E1071" s="172" t="s">
        <v>1</v>
      </c>
      <c r="F1071" s="173" t="s">
        <v>177</v>
      </c>
      <c r="H1071" s="174">
        <v>341.6</v>
      </c>
      <c r="I1071" s="175"/>
      <c r="L1071" s="171"/>
      <c r="M1071" s="176"/>
      <c r="T1071" s="177"/>
      <c r="AT1071" s="172" t="s">
        <v>173</v>
      </c>
      <c r="AU1071" s="172" t="s">
        <v>85</v>
      </c>
      <c r="AV1071" s="13" t="s">
        <v>91</v>
      </c>
      <c r="AW1071" s="13" t="s">
        <v>29</v>
      </c>
      <c r="AX1071" s="13" t="s">
        <v>81</v>
      </c>
      <c r="AY1071" s="172" t="s">
        <v>167</v>
      </c>
    </row>
    <row r="1072" spans="2:65" s="1" customFormat="1" ht="24.2" customHeight="1" x14ac:dyDescent="0.2">
      <c r="B1072" s="149"/>
      <c r="C1072" s="150" t="s">
        <v>746</v>
      </c>
      <c r="D1072" s="150" t="s">
        <v>169</v>
      </c>
      <c r="E1072" s="151" t="s">
        <v>1305</v>
      </c>
      <c r="F1072" s="152" t="s">
        <v>1306</v>
      </c>
      <c r="G1072" s="153" t="s">
        <v>299</v>
      </c>
      <c r="H1072" s="154">
        <v>6.5970000000000004</v>
      </c>
      <c r="I1072" s="155"/>
      <c r="J1072" s="154">
        <f>ROUND(I1072*H1072,3)</f>
        <v>0</v>
      </c>
      <c r="K1072" s="156"/>
      <c r="L1072" s="33"/>
      <c r="M1072" s="157" t="s">
        <v>1</v>
      </c>
      <c r="N1072" s="158" t="s">
        <v>42</v>
      </c>
      <c r="P1072" s="159">
        <f>O1072*H1072</f>
        <v>0</v>
      </c>
      <c r="Q1072" s="159">
        <v>0</v>
      </c>
      <c r="R1072" s="159">
        <f>Q1072*H1072</f>
        <v>0</v>
      </c>
      <c r="S1072" s="159">
        <v>0</v>
      </c>
      <c r="T1072" s="160">
        <f>S1072*H1072</f>
        <v>0</v>
      </c>
      <c r="AR1072" s="161" t="s">
        <v>202</v>
      </c>
      <c r="AT1072" s="161" t="s">
        <v>169</v>
      </c>
      <c r="AU1072" s="161" t="s">
        <v>85</v>
      </c>
      <c r="AY1072" s="17" t="s">
        <v>167</v>
      </c>
      <c r="BE1072" s="96">
        <f>IF(N1072="základná",J1072,0)</f>
        <v>0</v>
      </c>
      <c r="BF1072" s="96">
        <f>IF(N1072="znížená",J1072,0)</f>
        <v>0</v>
      </c>
      <c r="BG1072" s="96">
        <f>IF(N1072="zákl. prenesená",J1072,0)</f>
        <v>0</v>
      </c>
      <c r="BH1072" s="96">
        <f>IF(N1072="zníž. prenesená",J1072,0)</f>
        <v>0</v>
      </c>
      <c r="BI1072" s="96">
        <f>IF(N1072="nulová",J1072,0)</f>
        <v>0</v>
      </c>
      <c r="BJ1072" s="17" t="s">
        <v>85</v>
      </c>
      <c r="BK1072" s="162">
        <f>ROUND(I1072*H1072,3)</f>
        <v>0</v>
      </c>
      <c r="BL1072" s="17" t="s">
        <v>202</v>
      </c>
      <c r="BM1072" s="161" t="s">
        <v>1307</v>
      </c>
    </row>
    <row r="1073" spans="2:65" s="12" customFormat="1" x14ac:dyDescent="0.2">
      <c r="B1073" s="163"/>
      <c r="D1073" s="164" t="s">
        <v>173</v>
      </c>
      <c r="E1073" s="165" t="s">
        <v>1</v>
      </c>
      <c r="F1073" s="166" t="s">
        <v>1308</v>
      </c>
      <c r="H1073" s="167">
        <v>3.2669999999999999</v>
      </c>
      <c r="I1073" s="168"/>
      <c r="L1073" s="163"/>
      <c r="M1073" s="169"/>
      <c r="T1073" s="170"/>
      <c r="AT1073" s="165" t="s">
        <v>173</v>
      </c>
      <c r="AU1073" s="165" t="s">
        <v>85</v>
      </c>
      <c r="AV1073" s="12" t="s">
        <v>85</v>
      </c>
      <c r="AW1073" s="12" t="s">
        <v>29</v>
      </c>
      <c r="AX1073" s="12" t="s">
        <v>76</v>
      </c>
      <c r="AY1073" s="165" t="s">
        <v>167</v>
      </c>
    </row>
    <row r="1074" spans="2:65" s="12" customFormat="1" x14ac:dyDescent="0.2">
      <c r="B1074" s="163"/>
      <c r="D1074" s="164" t="s">
        <v>173</v>
      </c>
      <c r="E1074" s="165" t="s">
        <v>1</v>
      </c>
      <c r="F1074" s="166" t="s">
        <v>1309</v>
      </c>
      <c r="H1074" s="167">
        <v>3.33</v>
      </c>
      <c r="I1074" s="168"/>
      <c r="L1074" s="163"/>
      <c r="M1074" s="169"/>
      <c r="T1074" s="170"/>
      <c r="AT1074" s="165" t="s">
        <v>173</v>
      </c>
      <c r="AU1074" s="165" t="s">
        <v>85</v>
      </c>
      <c r="AV1074" s="12" t="s">
        <v>85</v>
      </c>
      <c r="AW1074" s="12" t="s">
        <v>29</v>
      </c>
      <c r="AX1074" s="12" t="s">
        <v>76</v>
      </c>
      <c r="AY1074" s="165" t="s">
        <v>167</v>
      </c>
    </row>
    <row r="1075" spans="2:65" s="13" customFormat="1" x14ac:dyDescent="0.2">
      <c r="B1075" s="171"/>
      <c r="D1075" s="164" t="s">
        <v>173</v>
      </c>
      <c r="E1075" s="172" t="s">
        <v>1</v>
      </c>
      <c r="F1075" s="173" t="s">
        <v>177</v>
      </c>
      <c r="H1075" s="174">
        <v>6.5969999999999995</v>
      </c>
      <c r="I1075" s="175"/>
      <c r="L1075" s="171"/>
      <c r="M1075" s="176"/>
      <c r="T1075" s="177"/>
      <c r="AT1075" s="172" t="s">
        <v>173</v>
      </c>
      <c r="AU1075" s="172" t="s">
        <v>85</v>
      </c>
      <c r="AV1075" s="13" t="s">
        <v>91</v>
      </c>
      <c r="AW1075" s="13" t="s">
        <v>29</v>
      </c>
      <c r="AX1075" s="13" t="s">
        <v>81</v>
      </c>
      <c r="AY1075" s="172" t="s">
        <v>167</v>
      </c>
    </row>
    <row r="1076" spans="2:65" s="1" customFormat="1" ht="24.2" customHeight="1" x14ac:dyDescent="0.2">
      <c r="B1076" s="149"/>
      <c r="C1076" s="150" t="s">
        <v>1310</v>
      </c>
      <c r="D1076" s="150" t="s">
        <v>169</v>
      </c>
      <c r="E1076" s="151" t="s">
        <v>1311</v>
      </c>
      <c r="F1076" s="152" t="s">
        <v>1312</v>
      </c>
      <c r="G1076" s="153" t="s">
        <v>299</v>
      </c>
      <c r="H1076" s="154">
        <v>41.03</v>
      </c>
      <c r="I1076" s="155"/>
      <c r="J1076" s="154">
        <f>ROUND(I1076*H1076,3)</f>
        <v>0</v>
      </c>
      <c r="K1076" s="156"/>
      <c r="L1076" s="33"/>
      <c r="M1076" s="157" t="s">
        <v>1</v>
      </c>
      <c r="N1076" s="158" t="s">
        <v>42</v>
      </c>
      <c r="P1076" s="159">
        <f>O1076*H1076</f>
        <v>0</v>
      </c>
      <c r="Q1076" s="159">
        <v>0</v>
      </c>
      <c r="R1076" s="159">
        <f>Q1076*H1076</f>
        <v>0</v>
      </c>
      <c r="S1076" s="159">
        <v>0</v>
      </c>
      <c r="T1076" s="160">
        <f>S1076*H1076</f>
        <v>0</v>
      </c>
      <c r="AR1076" s="161" t="s">
        <v>202</v>
      </c>
      <c r="AT1076" s="161" t="s">
        <v>169</v>
      </c>
      <c r="AU1076" s="161" t="s">
        <v>85</v>
      </c>
      <c r="AY1076" s="17" t="s">
        <v>167</v>
      </c>
      <c r="BE1076" s="96">
        <f>IF(N1076="základná",J1076,0)</f>
        <v>0</v>
      </c>
      <c r="BF1076" s="96">
        <f>IF(N1076="znížená",J1076,0)</f>
        <v>0</v>
      </c>
      <c r="BG1076" s="96">
        <f>IF(N1076="zákl. prenesená",J1076,0)</f>
        <v>0</v>
      </c>
      <c r="BH1076" s="96">
        <f>IF(N1076="zníž. prenesená",J1076,0)</f>
        <v>0</v>
      </c>
      <c r="BI1076" s="96">
        <f>IF(N1076="nulová",J1076,0)</f>
        <v>0</v>
      </c>
      <c r="BJ1076" s="17" t="s">
        <v>85</v>
      </c>
      <c r="BK1076" s="162">
        <f>ROUND(I1076*H1076,3)</f>
        <v>0</v>
      </c>
      <c r="BL1076" s="17" t="s">
        <v>202</v>
      </c>
      <c r="BM1076" s="161" t="s">
        <v>1313</v>
      </c>
    </row>
    <row r="1077" spans="2:65" s="12" customFormat="1" x14ac:dyDescent="0.2">
      <c r="B1077" s="163"/>
      <c r="D1077" s="164" t="s">
        <v>173</v>
      </c>
      <c r="E1077" s="165" t="s">
        <v>1</v>
      </c>
      <c r="F1077" s="166" t="s">
        <v>1314</v>
      </c>
      <c r="H1077" s="167">
        <v>41.03</v>
      </c>
      <c r="I1077" s="168"/>
      <c r="L1077" s="163"/>
      <c r="M1077" s="169"/>
      <c r="T1077" s="170"/>
      <c r="AT1077" s="165" t="s">
        <v>173</v>
      </c>
      <c r="AU1077" s="165" t="s">
        <v>85</v>
      </c>
      <c r="AV1077" s="12" t="s">
        <v>85</v>
      </c>
      <c r="AW1077" s="12" t="s">
        <v>29</v>
      </c>
      <c r="AX1077" s="12" t="s">
        <v>76</v>
      </c>
      <c r="AY1077" s="165" t="s">
        <v>167</v>
      </c>
    </row>
    <row r="1078" spans="2:65" s="13" customFormat="1" x14ac:dyDescent="0.2">
      <c r="B1078" s="171"/>
      <c r="D1078" s="164" t="s">
        <v>173</v>
      </c>
      <c r="E1078" s="172" t="s">
        <v>1</v>
      </c>
      <c r="F1078" s="173" t="s">
        <v>177</v>
      </c>
      <c r="H1078" s="174">
        <v>41.03</v>
      </c>
      <c r="I1078" s="175"/>
      <c r="L1078" s="171"/>
      <c r="M1078" s="176"/>
      <c r="T1078" s="177"/>
      <c r="AT1078" s="172" t="s">
        <v>173</v>
      </c>
      <c r="AU1078" s="172" t="s">
        <v>85</v>
      </c>
      <c r="AV1078" s="13" t="s">
        <v>91</v>
      </c>
      <c r="AW1078" s="13" t="s">
        <v>29</v>
      </c>
      <c r="AX1078" s="13" t="s">
        <v>81</v>
      </c>
      <c r="AY1078" s="172" t="s">
        <v>167</v>
      </c>
    </row>
    <row r="1079" spans="2:65" s="1" customFormat="1" ht="24.2" customHeight="1" x14ac:dyDescent="0.2">
      <c r="B1079" s="149"/>
      <c r="C1079" s="191" t="s">
        <v>749</v>
      </c>
      <c r="D1079" s="191" t="s">
        <v>262</v>
      </c>
      <c r="E1079" s="192" t="s">
        <v>1315</v>
      </c>
      <c r="F1079" s="193" t="s">
        <v>1316</v>
      </c>
      <c r="G1079" s="194" t="s">
        <v>306</v>
      </c>
      <c r="H1079" s="195">
        <v>300</v>
      </c>
      <c r="I1079" s="196"/>
      <c r="J1079" s="195">
        <f>ROUND(I1079*H1079,3)</f>
        <v>0</v>
      </c>
      <c r="K1079" s="197"/>
      <c r="L1079" s="198"/>
      <c r="M1079" s="199" t="s">
        <v>1</v>
      </c>
      <c r="N1079" s="200" t="s">
        <v>42</v>
      </c>
      <c r="P1079" s="159">
        <f>O1079*H1079</f>
        <v>0</v>
      </c>
      <c r="Q1079" s="159">
        <v>0</v>
      </c>
      <c r="R1079" s="159">
        <f>Q1079*H1079</f>
        <v>0</v>
      </c>
      <c r="S1079" s="159">
        <v>0</v>
      </c>
      <c r="T1079" s="160">
        <f>S1079*H1079</f>
        <v>0</v>
      </c>
      <c r="AR1079" s="161" t="s">
        <v>249</v>
      </c>
      <c r="AT1079" s="161" t="s">
        <v>262</v>
      </c>
      <c r="AU1079" s="161" t="s">
        <v>85</v>
      </c>
      <c r="AY1079" s="17" t="s">
        <v>167</v>
      </c>
      <c r="BE1079" s="96">
        <f>IF(N1079="základná",J1079,0)</f>
        <v>0</v>
      </c>
      <c r="BF1079" s="96">
        <f>IF(N1079="znížená",J1079,0)</f>
        <v>0</v>
      </c>
      <c r="BG1079" s="96">
        <f>IF(N1079="zákl. prenesená",J1079,0)</f>
        <v>0</v>
      </c>
      <c r="BH1079" s="96">
        <f>IF(N1079="zníž. prenesená",J1079,0)</f>
        <v>0</v>
      </c>
      <c r="BI1079" s="96">
        <f>IF(N1079="nulová",J1079,0)</f>
        <v>0</v>
      </c>
      <c r="BJ1079" s="17" t="s">
        <v>85</v>
      </c>
      <c r="BK1079" s="162">
        <f>ROUND(I1079*H1079,3)</f>
        <v>0</v>
      </c>
      <c r="BL1079" s="17" t="s">
        <v>202</v>
      </c>
      <c r="BM1079" s="161" t="s">
        <v>1317</v>
      </c>
    </row>
    <row r="1080" spans="2:65" s="1" customFormat="1" ht="16.5" customHeight="1" x14ac:dyDescent="0.2">
      <c r="B1080" s="149"/>
      <c r="C1080" s="191" t="s">
        <v>1318</v>
      </c>
      <c r="D1080" s="191" t="s">
        <v>262</v>
      </c>
      <c r="E1080" s="192" t="s">
        <v>1319</v>
      </c>
      <c r="F1080" s="193" t="s">
        <v>1320</v>
      </c>
      <c r="G1080" s="194" t="s">
        <v>254</v>
      </c>
      <c r="H1080" s="195">
        <v>180</v>
      </c>
      <c r="I1080" s="196"/>
      <c r="J1080" s="195">
        <f>ROUND(I1080*H1080,3)</f>
        <v>0</v>
      </c>
      <c r="K1080" s="197"/>
      <c r="L1080" s="198"/>
      <c r="M1080" s="199" t="s">
        <v>1</v>
      </c>
      <c r="N1080" s="200" t="s">
        <v>42</v>
      </c>
      <c r="P1080" s="159">
        <f>O1080*H1080</f>
        <v>0</v>
      </c>
      <c r="Q1080" s="159">
        <v>0</v>
      </c>
      <c r="R1080" s="159">
        <f>Q1080*H1080</f>
        <v>0</v>
      </c>
      <c r="S1080" s="159">
        <v>0</v>
      </c>
      <c r="T1080" s="160">
        <f>S1080*H1080</f>
        <v>0</v>
      </c>
      <c r="AR1080" s="161" t="s">
        <v>249</v>
      </c>
      <c r="AT1080" s="161" t="s">
        <v>262</v>
      </c>
      <c r="AU1080" s="161" t="s">
        <v>85</v>
      </c>
      <c r="AY1080" s="17" t="s">
        <v>167</v>
      </c>
      <c r="BE1080" s="96">
        <f>IF(N1080="základná",J1080,0)</f>
        <v>0</v>
      </c>
      <c r="BF1080" s="96">
        <f>IF(N1080="znížená",J1080,0)</f>
        <v>0</v>
      </c>
      <c r="BG1080" s="96">
        <f>IF(N1080="zákl. prenesená",J1080,0)</f>
        <v>0</v>
      </c>
      <c r="BH1080" s="96">
        <f>IF(N1080="zníž. prenesená",J1080,0)</f>
        <v>0</v>
      </c>
      <c r="BI1080" s="96">
        <f>IF(N1080="nulová",J1080,0)</f>
        <v>0</v>
      </c>
      <c r="BJ1080" s="17" t="s">
        <v>85</v>
      </c>
      <c r="BK1080" s="162">
        <f>ROUND(I1080*H1080,3)</f>
        <v>0</v>
      </c>
      <c r="BL1080" s="17" t="s">
        <v>202</v>
      </c>
      <c r="BM1080" s="161" t="s">
        <v>1321</v>
      </c>
    </row>
    <row r="1081" spans="2:65" s="1" customFormat="1" ht="24.2" customHeight="1" x14ac:dyDescent="0.2">
      <c r="B1081" s="149"/>
      <c r="C1081" s="191" t="s">
        <v>757</v>
      </c>
      <c r="D1081" s="191" t="s">
        <v>262</v>
      </c>
      <c r="E1081" s="192" t="s">
        <v>1322</v>
      </c>
      <c r="F1081" s="193" t="s">
        <v>1323</v>
      </c>
      <c r="G1081" s="194" t="s">
        <v>254</v>
      </c>
      <c r="H1081" s="195">
        <v>1</v>
      </c>
      <c r="I1081" s="196"/>
      <c r="J1081" s="195">
        <f>ROUND(I1081*H1081,3)</f>
        <v>0</v>
      </c>
      <c r="K1081" s="197"/>
      <c r="L1081" s="198"/>
      <c r="M1081" s="199" t="s">
        <v>1</v>
      </c>
      <c r="N1081" s="200" t="s">
        <v>42</v>
      </c>
      <c r="P1081" s="159">
        <f>O1081*H1081</f>
        <v>0</v>
      </c>
      <c r="Q1081" s="159">
        <v>0</v>
      </c>
      <c r="R1081" s="159">
        <f>Q1081*H1081</f>
        <v>0</v>
      </c>
      <c r="S1081" s="159">
        <v>0</v>
      </c>
      <c r="T1081" s="160">
        <f>S1081*H1081</f>
        <v>0</v>
      </c>
      <c r="AR1081" s="161" t="s">
        <v>249</v>
      </c>
      <c r="AT1081" s="161" t="s">
        <v>262</v>
      </c>
      <c r="AU1081" s="161" t="s">
        <v>85</v>
      </c>
      <c r="AY1081" s="17" t="s">
        <v>167</v>
      </c>
      <c r="BE1081" s="96">
        <f>IF(N1081="základná",J1081,0)</f>
        <v>0</v>
      </c>
      <c r="BF1081" s="96">
        <f>IF(N1081="znížená",J1081,0)</f>
        <v>0</v>
      </c>
      <c r="BG1081" s="96">
        <f>IF(N1081="zákl. prenesená",J1081,0)</f>
        <v>0</v>
      </c>
      <c r="BH1081" s="96">
        <f>IF(N1081="zníž. prenesená",J1081,0)</f>
        <v>0</v>
      </c>
      <c r="BI1081" s="96">
        <f>IF(N1081="nulová",J1081,0)</f>
        <v>0</v>
      </c>
      <c r="BJ1081" s="17" t="s">
        <v>85</v>
      </c>
      <c r="BK1081" s="162">
        <f>ROUND(I1081*H1081,3)</f>
        <v>0</v>
      </c>
      <c r="BL1081" s="17" t="s">
        <v>202</v>
      </c>
      <c r="BM1081" s="161" t="s">
        <v>1324</v>
      </c>
    </row>
    <row r="1082" spans="2:65" s="1" customFormat="1" ht="24.2" customHeight="1" x14ac:dyDescent="0.2">
      <c r="B1082" s="149"/>
      <c r="C1082" s="150" t="s">
        <v>1325</v>
      </c>
      <c r="D1082" s="150" t="s">
        <v>169</v>
      </c>
      <c r="E1082" s="151" t="s">
        <v>1326</v>
      </c>
      <c r="F1082" s="152" t="s">
        <v>1327</v>
      </c>
      <c r="G1082" s="153" t="s">
        <v>957</v>
      </c>
      <c r="H1082" s="155"/>
      <c r="I1082" s="155"/>
      <c r="J1082" s="154">
        <f>ROUND(I1082*H1082,3)</f>
        <v>0</v>
      </c>
      <c r="K1082" s="156"/>
      <c r="L1082" s="33"/>
      <c r="M1082" s="157" t="s">
        <v>1</v>
      </c>
      <c r="N1082" s="158" t="s">
        <v>42</v>
      </c>
      <c r="P1082" s="159">
        <f>O1082*H1082</f>
        <v>0</v>
      </c>
      <c r="Q1082" s="159">
        <v>0</v>
      </c>
      <c r="R1082" s="159">
        <f>Q1082*H1082</f>
        <v>0</v>
      </c>
      <c r="S1082" s="159">
        <v>0</v>
      </c>
      <c r="T1082" s="160">
        <f>S1082*H1082</f>
        <v>0</v>
      </c>
      <c r="AR1082" s="161" t="s">
        <v>202</v>
      </c>
      <c r="AT1082" s="161" t="s">
        <v>169</v>
      </c>
      <c r="AU1082" s="161" t="s">
        <v>85</v>
      </c>
      <c r="AY1082" s="17" t="s">
        <v>167</v>
      </c>
      <c r="BE1082" s="96">
        <f>IF(N1082="základná",J1082,0)</f>
        <v>0</v>
      </c>
      <c r="BF1082" s="96">
        <f>IF(N1082="znížená",J1082,0)</f>
        <v>0</v>
      </c>
      <c r="BG1082" s="96">
        <f>IF(N1082="zákl. prenesená",J1082,0)</f>
        <v>0</v>
      </c>
      <c r="BH1082" s="96">
        <f>IF(N1082="zníž. prenesená",J1082,0)</f>
        <v>0</v>
      </c>
      <c r="BI1082" s="96">
        <f>IF(N1082="nulová",J1082,0)</f>
        <v>0</v>
      </c>
      <c r="BJ1082" s="17" t="s">
        <v>85</v>
      </c>
      <c r="BK1082" s="162">
        <f>ROUND(I1082*H1082,3)</f>
        <v>0</v>
      </c>
      <c r="BL1082" s="17" t="s">
        <v>202</v>
      </c>
      <c r="BM1082" s="161" t="s">
        <v>1328</v>
      </c>
    </row>
    <row r="1083" spans="2:65" s="11" customFormat="1" ht="22.9" customHeight="1" x14ac:dyDescent="0.2">
      <c r="B1083" s="137"/>
      <c r="D1083" s="138" t="s">
        <v>75</v>
      </c>
      <c r="E1083" s="147" t="s">
        <v>1329</v>
      </c>
      <c r="F1083" s="147" t="s">
        <v>1330</v>
      </c>
      <c r="I1083" s="140"/>
      <c r="J1083" s="148">
        <f>BK1083</f>
        <v>0</v>
      </c>
      <c r="L1083" s="137"/>
      <c r="M1083" s="142"/>
      <c r="P1083" s="143">
        <f>SUM(P1084:P1114)</f>
        <v>0</v>
      </c>
      <c r="R1083" s="143">
        <f>SUM(R1084:R1114)</f>
        <v>0</v>
      </c>
      <c r="T1083" s="144">
        <f>SUM(T1084:T1114)</f>
        <v>0</v>
      </c>
      <c r="AR1083" s="138" t="s">
        <v>85</v>
      </c>
      <c r="AT1083" s="145" t="s">
        <v>75</v>
      </c>
      <c r="AU1083" s="145" t="s">
        <v>81</v>
      </c>
      <c r="AY1083" s="138" t="s">
        <v>167</v>
      </c>
      <c r="BK1083" s="146">
        <f>SUM(BK1084:BK1114)</f>
        <v>0</v>
      </c>
    </row>
    <row r="1084" spans="2:65" s="1" customFormat="1" ht="33" customHeight="1" x14ac:dyDescent="0.2">
      <c r="B1084" s="149"/>
      <c r="C1084" s="150" t="s">
        <v>763</v>
      </c>
      <c r="D1084" s="150" t="s">
        <v>169</v>
      </c>
      <c r="E1084" s="151" t="s">
        <v>1331</v>
      </c>
      <c r="F1084" s="152" t="s">
        <v>1332</v>
      </c>
      <c r="G1084" s="153" t="s">
        <v>306</v>
      </c>
      <c r="H1084" s="154">
        <v>122.06</v>
      </c>
      <c r="I1084" s="155"/>
      <c r="J1084" s="154">
        <f>ROUND(I1084*H1084,3)</f>
        <v>0</v>
      </c>
      <c r="K1084" s="156"/>
      <c r="L1084" s="33"/>
      <c r="M1084" s="157" t="s">
        <v>1</v>
      </c>
      <c r="N1084" s="158" t="s">
        <v>42</v>
      </c>
      <c r="P1084" s="159">
        <f>O1084*H1084</f>
        <v>0</v>
      </c>
      <c r="Q1084" s="159">
        <v>0</v>
      </c>
      <c r="R1084" s="159">
        <f>Q1084*H1084</f>
        <v>0</v>
      </c>
      <c r="S1084" s="159">
        <v>0</v>
      </c>
      <c r="T1084" s="160">
        <f>S1084*H1084</f>
        <v>0</v>
      </c>
      <c r="AR1084" s="161" t="s">
        <v>202</v>
      </c>
      <c r="AT1084" s="161" t="s">
        <v>169</v>
      </c>
      <c r="AU1084" s="161" t="s">
        <v>85</v>
      </c>
      <c r="AY1084" s="17" t="s">
        <v>167</v>
      </c>
      <c r="BE1084" s="96">
        <f>IF(N1084="základná",J1084,0)</f>
        <v>0</v>
      </c>
      <c r="BF1084" s="96">
        <f>IF(N1084="znížená",J1084,0)</f>
        <v>0</v>
      </c>
      <c r="BG1084" s="96">
        <f>IF(N1084="zákl. prenesená",J1084,0)</f>
        <v>0</v>
      </c>
      <c r="BH1084" s="96">
        <f>IF(N1084="zníž. prenesená",J1084,0)</f>
        <v>0</v>
      </c>
      <c r="BI1084" s="96">
        <f>IF(N1084="nulová",J1084,0)</f>
        <v>0</v>
      </c>
      <c r="BJ1084" s="17" t="s">
        <v>85</v>
      </c>
      <c r="BK1084" s="162">
        <f>ROUND(I1084*H1084,3)</f>
        <v>0</v>
      </c>
      <c r="BL1084" s="17" t="s">
        <v>202</v>
      </c>
      <c r="BM1084" s="161" t="s">
        <v>1333</v>
      </c>
    </row>
    <row r="1085" spans="2:65" s="12" customFormat="1" ht="33.75" x14ac:dyDescent="0.2">
      <c r="B1085" s="163"/>
      <c r="D1085" s="164" t="s">
        <v>173</v>
      </c>
      <c r="E1085" s="165" t="s">
        <v>1</v>
      </c>
      <c r="F1085" s="166" t="s">
        <v>1334</v>
      </c>
      <c r="H1085" s="167">
        <v>122.06</v>
      </c>
      <c r="I1085" s="168"/>
      <c r="L1085" s="163"/>
      <c r="M1085" s="169"/>
      <c r="T1085" s="170"/>
      <c r="AT1085" s="165" t="s">
        <v>173</v>
      </c>
      <c r="AU1085" s="165" t="s">
        <v>85</v>
      </c>
      <c r="AV1085" s="12" t="s">
        <v>85</v>
      </c>
      <c r="AW1085" s="12" t="s">
        <v>29</v>
      </c>
      <c r="AX1085" s="12" t="s">
        <v>76</v>
      </c>
      <c r="AY1085" s="165" t="s">
        <v>167</v>
      </c>
    </row>
    <row r="1086" spans="2:65" s="13" customFormat="1" x14ac:dyDescent="0.2">
      <c r="B1086" s="171"/>
      <c r="D1086" s="164" t="s">
        <v>173</v>
      </c>
      <c r="E1086" s="172" t="s">
        <v>1</v>
      </c>
      <c r="F1086" s="173" t="s">
        <v>177</v>
      </c>
      <c r="H1086" s="174">
        <v>122.06</v>
      </c>
      <c r="I1086" s="175"/>
      <c r="L1086" s="171"/>
      <c r="M1086" s="176"/>
      <c r="T1086" s="177"/>
      <c r="AT1086" s="172" t="s">
        <v>173</v>
      </c>
      <c r="AU1086" s="172" t="s">
        <v>85</v>
      </c>
      <c r="AV1086" s="13" t="s">
        <v>91</v>
      </c>
      <c r="AW1086" s="13" t="s">
        <v>29</v>
      </c>
      <c r="AX1086" s="13" t="s">
        <v>81</v>
      </c>
      <c r="AY1086" s="172" t="s">
        <v>167</v>
      </c>
    </row>
    <row r="1087" spans="2:65" s="1" customFormat="1" ht="24.2" customHeight="1" x14ac:dyDescent="0.2">
      <c r="B1087" s="149"/>
      <c r="C1087" s="150" t="s">
        <v>1335</v>
      </c>
      <c r="D1087" s="150" t="s">
        <v>169</v>
      </c>
      <c r="E1087" s="151" t="s">
        <v>1336</v>
      </c>
      <c r="F1087" s="152" t="s">
        <v>1337</v>
      </c>
      <c r="G1087" s="153" t="s">
        <v>306</v>
      </c>
      <c r="H1087" s="154">
        <v>17.72</v>
      </c>
      <c r="I1087" s="155"/>
      <c r="J1087" s="154">
        <f>ROUND(I1087*H1087,3)</f>
        <v>0</v>
      </c>
      <c r="K1087" s="156"/>
      <c r="L1087" s="33"/>
      <c r="M1087" s="157" t="s">
        <v>1</v>
      </c>
      <c r="N1087" s="158" t="s">
        <v>42</v>
      </c>
      <c r="P1087" s="159">
        <f>O1087*H1087</f>
        <v>0</v>
      </c>
      <c r="Q1087" s="159">
        <v>0</v>
      </c>
      <c r="R1087" s="159">
        <f>Q1087*H1087</f>
        <v>0</v>
      </c>
      <c r="S1087" s="159">
        <v>0</v>
      </c>
      <c r="T1087" s="160">
        <f>S1087*H1087</f>
        <v>0</v>
      </c>
      <c r="AR1087" s="161" t="s">
        <v>202</v>
      </c>
      <c r="AT1087" s="161" t="s">
        <v>169</v>
      </c>
      <c r="AU1087" s="161" t="s">
        <v>85</v>
      </c>
      <c r="AY1087" s="17" t="s">
        <v>167</v>
      </c>
      <c r="BE1087" s="96">
        <f>IF(N1087="základná",J1087,0)</f>
        <v>0</v>
      </c>
      <c r="BF1087" s="96">
        <f>IF(N1087="znížená",J1087,0)</f>
        <v>0</v>
      </c>
      <c r="BG1087" s="96">
        <f>IF(N1087="zákl. prenesená",J1087,0)</f>
        <v>0</v>
      </c>
      <c r="BH1087" s="96">
        <f>IF(N1087="zníž. prenesená",J1087,0)</f>
        <v>0</v>
      </c>
      <c r="BI1087" s="96">
        <f>IF(N1087="nulová",J1087,0)</f>
        <v>0</v>
      </c>
      <c r="BJ1087" s="17" t="s">
        <v>85</v>
      </c>
      <c r="BK1087" s="162">
        <f>ROUND(I1087*H1087,3)</f>
        <v>0</v>
      </c>
      <c r="BL1087" s="17" t="s">
        <v>202</v>
      </c>
      <c r="BM1087" s="161" t="s">
        <v>1338</v>
      </c>
    </row>
    <row r="1088" spans="2:65" s="12" customFormat="1" x14ac:dyDescent="0.2">
      <c r="B1088" s="163"/>
      <c r="D1088" s="164" t="s">
        <v>173</v>
      </c>
      <c r="E1088" s="165" t="s">
        <v>1</v>
      </c>
      <c r="F1088" s="166" t="s">
        <v>1339</v>
      </c>
      <c r="H1088" s="167">
        <v>17.72</v>
      </c>
      <c r="I1088" s="168"/>
      <c r="L1088" s="163"/>
      <c r="M1088" s="169"/>
      <c r="T1088" s="170"/>
      <c r="AT1088" s="165" t="s">
        <v>173</v>
      </c>
      <c r="AU1088" s="165" t="s">
        <v>85</v>
      </c>
      <c r="AV1088" s="12" t="s">
        <v>85</v>
      </c>
      <c r="AW1088" s="12" t="s">
        <v>29</v>
      </c>
      <c r="AX1088" s="12" t="s">
        <v>76</v>
      </c>
      <c r="AY1088" s="165" t="s">
        <v>167</v>
      </c>
    </row>
    <row r="1089" spans="2:65" s="13" customFormat="1" x14ac:dyDescent="0.2">
      <c r="B1089" s="171"/>
      <c r="D1089" s="164" t="s">
        <v>173</v>
      </c>
      <c r="E1089" s="172" t="s">
        <v>1</v>
      </c>
      <c r="F1089" s="173" t="s">
        <v>177</v>
      </c>
      <c r="H1089" s="174">
        <v>17.72</v>
      </c>
      <c r="I1089" s="175"/>
      <c r="L1089" s="171"/>
      <c r="M1089" s="176"/>
      <c r="T1089" s="177"/>
      <c r="AT1089" s="172" t="s">
        <v>173</v>
      </c>
      <c r="AU1089" s="172" t="s">
        <v>85</v>
      </c>
      <c r="AV1089" s="13" t="s">
        <v>91</v>
      </c>
      <c r="AW1089" s="13" t="s">
        <v>29</v>
      </c>
      <c r="AX1089" s="13" t="s">
        <v>81</v>
      </c>
      <c r="AY1089" s="172" t="s">
        <v>167</v>
      </c>
    </row>
    <row r="1090" spans="2:65" s="1" customFormat="1" ht="24.2" customHeight="1" x14ac:dyDescent="0.2">
      <c r="B1090" s="149"/>
      <c r="C1090" s="191" t="s">
        <v>770</v>
      </c>
      <c r="D1090" s="191" t="s">
        <v>262</v>
      </c>
      <c r="E1090" s="192" t="s">
        <v>1340</v>
      </c>
      <c r="F1090" s="193" t="s">
        <v>1341</v>
      </c>
      <c r="G1090" s="194" t="s">
        <v>306</v>
      </c>
      <c r="H1090" s="195">
        <v>18</v>
      </c>
      <c r="I1090" s="196"/>
      <c r="J1090" s="195">
        <f>ROUND(I1090*H1090,3)</f>
        <v>0</v>
      </c>
      <c r="K1090" s="197"/>
      <c r="L1090" s="198"/>
      <c r="M1090" s="199" t="s">
        <v>1</v>
      </c>
      <c r="N1090" s="200" t="s">
        <v>42</v>
      </c>
      <c r="P1090" s="159">
        <f>O1090*H1090</f>
        <v>0</v>
      </c>
      <c r="Q1090" s="159">
        <v>0</v>
      </c>
      <c r="R1090" s="159">
        <f>Q1090*H1090</f>
        <v>0</v>
      </c>
      <c r="S1090" s="159">
        <v>0</v>
      </c>
      <c r="T1090" s="160">
        <f>S1090*H1090</f>
        <v>0</v>
      </c>
      <c r="AR1090" s="161" t="s">
        <v>249</v>
      </c>
      <c r="AT1090" s="161" t="s">
        <v>262</v>
      </c>
      <c r="AU1090" s="161" t="s">
        <v>85</v>
      </c>
      <c r="AY1090" s="17" t="s">
        <v>167</v>
      </c>
      <c r="BE1090" s="96">
        <f>IF(N1090="základná",J1090,0)</f>
        <v>0</v>
      </c>
      <c r="BF1090" s="96">
        <f>IF(N1090="znížená",J1090,0)</f>
        <v>0</v>
      </c>
      <c r="BG1090" s="96">
        <f>IF(N1090="zákl. prenesená",J1090,0)</f>
        <v>0</v>
      </c>
      <c r="BH1090" s="96">
        <f>IF(N1090="zníž. prenesená",J1090,0)</f>
        <v>0</v>
      </c>
      <c r="BI1090" s="96">
        <f>IF(N1090="nulová",J1090,0)</f>
        <v>0</v>
      </c>
      <c r="BJ1090" s="17" t="s">
        <v>85</v>
      </c>
      <c r="BK1090" s="162">
        <f>ROUND(I1090*H1090,3)</f>
        <v>0</v>
      </c>
      <c r="BL1090" s="17" t="s">
        <v>202</v>
      </c>
      <c r="BM1090" s="161" t="s">
        <v>1342</v>
      </c>
    </row>
    <row r="1091" spans="2:65" s="1" customFormat="1" ht="24.2" customHeight="1" x14ac:dyDescent="0.2">
      <c r="B1091" s="149"/>
      <c r="C1091" s="150" t="s">
        <v>1343</v>
      </c>
      <c r="D1091" s="150" t="s">
        <v>169</v>
      </c>
      <c r="E1091" s="151" t="s">
        <v>1344</v>
      </c>
      <c r="F1091" s="152" t="s">
        <v>1345</v>
      </c>
      <c r="G1091" s="153" t="s">
        <v>306</v>
      </c>
      <c r="H1091" s="154">
        <v>10.67</v>
      </c>
      <c r="I1091" s="155"/>
      <c r="J1091" s="154">
        <f>ROUND(I1091*H1091,3)</f>
        <v>0</v>
      </c>
      <c r="K1091" s="156"/>
      <c r="L1091" s="33"/>
      <c r="M1091" s="157" t="s">
        <v>1</v>
      </c>
      <c r="N1091" s="158" t="s">
        <v>42</v>
      </c>
      <c r="P1091" s="159">
        <f>O1091*H1091</f>
        <v>0</v>
      </c>
      <c r="Q1091" s="159">
        <v>0</v>
      </c>
      <c r="R1091" s="159">
        <f>Q1091*H1091</f>
        <v>0</v>
      </c>
      <c r="S1091" s="159">
        <v>0</v>
      </c>
      <c r="T1091" s="160">
        <f>S1091*H1091</f>
        <v>0</v>
      </c>
      <c r="AR1091" s="161" t="s">
        <v>202</v>
      </c>
      <c r="AT1091" s="161" t="s">
        <v>169</v>
      </c>
      <c r="AU1091" s="161" t="s">
        <v>85</v>
      </c>
      <c r="AY1091" s="17" t="s">
        <v>167</v>
      </c>
      <c r="BE1091" s="96">
        <f>IF(N1091="základná",J1091,0)</f>
        <v>0</v>
      </c>
      <c r="BF1091" s="96">
        <f>IF(N1091="znížená",J1091,0)</f>
        <v>0</v>
      </c>
      <c r="BG1091" s="96">
        <f>IF(N1091="zákl. prenesená",J1091,0)</f>
        <v>0</v>
      </c>
      <c r="BH1091" s="96">
        <f>IF(N1091="zníž. prenesená",J1091,0)</f>
        <v>0</v>
      </c>
      <c r="BI1091" s="96">
        <f>IF(N1091="nulová",J1091,0)</f>
        <v>0</v>
      </c>
      <c r="BJ1091" s="17" t="s">
        <v>85</v>
      </c>
      <c r="BK1091" s="162">
        <f>ROUND(I1091*H1091,3)</f>
        <v>0</v>
      </c>
      <c r="BL1091" s="17" t="s">
        <v>202</v>
      </c>
      <c r="BM1091" s="161" t="s">
        <v>1346</v>
      </c>
    </row>
    <row r="1092" spans="2:65" s="12" customFormat="1" x14ac:dyDescent="0.2">
      <c r="B1092" s="163"/>
      <c r="D1092" s="164" t="s">
        <v>173</v>
      </c>
      <c r="E1092" s="165" t="s">
        <v>1</v>
      </c>
      <c r="F1092" s="166" t="s">
        <v>1347</v>
      </c>
      <c r="H1092" s="167">
        <v>10.67</v>
      </c>
      <c r="I1092" s="168"/>
      <c r="L1092" s="163"/>
      <c r="M1092" s="169"/>
      <c r="T1092" s="170"/>
      <c r="AT1092" s="165" t="s">
        <v>173</v>
      </c>
      <c r="AU1092" s="165" t="s">
        <v>85</v>
      </c>
      <c r="AV1092" s="12" t="s">
        <v>85</v>
      </c>
      <c r="AW1092" s="12" t="s">
        <v>29</v>
      </c>
      <c r="AX1092" s="12" t="s">
        <v>76</v>
      </c>
      <c r="AY1092" s="165" t="s">
        <v>167</v>
      </c>
    </row>
    <row r="1093" spans="2:65" s="13" customFormat="1" x14ac:dyDescent="0.2">
      <c r="B1093" s="171"/>
      <c r="D1093" s="164" t="s">
        <v>173</v>
      </c>
      <c r="E1093" s="172" t="s">
        <v>1</v>
      </c>
      <c r="F1093" s="173" t="s">
        <v>177</v>
      </c>
      <c r="H1093" s="174">
        <v>10.67</v>
      </c>
      <c r="I1093" s="175"/>
      <c r="L1093" s="171"/>
      <c r="M1093" s="176"/>
      <c r="T1093" s="177"/>
      <c r="AT1093" s="172" t="s">
        <v>173</v>
      </c>
      <c r="AU1093" s="172" t="s">
        <v>85</v>
      </c>
      <c r="AV1093" s="13" t="s">
        <v>91</v>
      </c>
      <c r="AW1093" s="13" t="s">
        <v>29</v>
      </c>
      <c r="AX1093" s="13" t="s">
        <v>81</v>
      </c>
      <c r="AY1093" s="172" t="s">
        <v>167</v>
      </c>
    </row>
    <row r="1094" spans="2:65" s="1" customFormat="1" ht="24.2" customHeight="1" x14ac:dyDescent="0.2">
      <c r="B1094" s="149"/>
      <c r="C1094" s="150" t="s">
        <v>779</v>
      </c>
      <c r="D1094" s="150" t="s">
        <v>169</v>
      </c>
      <c r="E1094" s="151" t="s">
        <v>1348</v>
      </c>
      <c r="F1094" s="152" t="s">
        <v>1349</v>
      </c>
      <c r="G1094" s="153" t="s">
        <v>306</v>
      </c>
      <c r="H1094" s="154">
        <v>0.9</v>
      </c>
      <c r="I1094" s="155"/>
      <c r="J1094" s="154">
        <f t="shared" ref="J1094:J1099" si="0">ROUND(I1094*H1094,3)</f>
        <v>0</v>
      </c>
      <c r="K1094" s="156"/>
      <c r="L1094" s="33"/>
      <c r="M1094" s="157" t="s">
        <v>1</v>
      </c>
      <c r="N1094" s="158" t="s">
        <v>42</v>
      </c>
      <c r="P1094" s="159">
        <f t="shared" ref="P1094:P1099" si="1">O1094*H1094</f>
        <v>0</v>
      </c>
      <c r="Q1094" s="159">
        <v>0</v>
      </c>
      <c r="R1094" s="159">
        <f t="shared" ref="R1094:R1099" si="2">Q1094*H1094</f>
        <v>0</v>
      </c>
      <c r="S1094" s="159">
        <v>0</v>
      </c>
      <c r="T1094" s="160">
        <f t="shared" ref="T1094:T1099" si="3">S1094*H1094</f>
        <v>0</v>
      </c>
      <c r="AR1094" s="161" t="s">
        <v>202</v>
      </c>
      <c r="AT1094" s="161" t="s">
        <v>169</v>
      </c>
      <c r="AU1094" s="161" t="s">
        <v>85</v>
      </c>
      <c r="AY1094" s="17" t="s">
        <v>167</v>
      </c>
      <c r="BE1094" s="96">
        <f t="shared" ref="BE1094:BE1099" si="4">IF(N1094="základná",J1094,0)</f>
        <v>0</v>
      </c>
      <c r="BF1094" s="96">
        <f t="shared" ref="BF1094:BF1099" si="5">IF(N1094="znížená",J1094,0)</f>
        <v>0</v>
      </c>
      <c r="BG1094" s="96">
        <f t="shared" ref="BG1094:BG1099" si="6">IF(N1094="zákl. prenesená",J1094,0)</f>
        <v>0</v>
      </c>
      <c r="BH1094" s="96">
        <f t="shared" ref="BH1094:BH1099" si="7">IF(N1094="zníž. prenesená",J1094,0)</f>
        <v>0</v>
      </c>
      <c r="BI1094" s="96">
        <f t="shared" ref="BI1094:BI1099" si="8">IF(N1094="nulová",J1094,0)</f>
        <v>0</v>
      </c>
      <c r="BJ1094" s="17" t="s">
        <v>85</v>
      </c>
      <c r="BK1094" s="162">
        <f t="shared" ref="BK1094:BK1099" si="9">ROUND(I1094*H1094,3)</f>
        <v>0</v>
      </c>
      <c r="BL1094" s="17" t="s">
        <v>202</v>
      </c>
      <c r="BM1094" s="161" t="s">
        <v>1350</v>
      </c>
    </row>
    <row r="1095" spans="2:65" s="1" customFormat="1" ht="33" customHeight="1" x14ac:dyDescent="0.2">
      <c r="B1095" s="149"/>
      <c r="C1095" s="150" t="s">
        <v>1351</v>
      </c>
      <c r="D1095" s="150" t="s">
        <v>169</v>
      </c>
      <c r="E1095" s="151" t="s">
        <v>1352</v>
      </c>
      <c r="F1095" s="152" t="s">
        <v>1353</v>
      </c>
      <c r="G1095" s="153" t="s">
        <v>306</v>
      </c>
      <c r="H1095" s="154">
        <v>165.55</v>
      </c>
      <c r="I1095" s="155"/>
      <c r="J1095" s="154">
        <f t="shared" si="0"/>
        <v>0</v>
      </c>
      <c r="K1095" s="156"/>
      <c r="L1095" s="33"/>
      <c r="M1095" s="157" t="s">
        <v>1</v>
      </c>
      <c r="N1095" s="158" t="s">
        <v>42</v>
      </c>
      <c r="P1095" s="159">
        <f t="shared" si="1"/>
        <v>0</v>
      </c>
      <c r="Q1095" s="159">
        <v>0</v>
      </c>
      <c r="R1095" s="159">
        <f t="shared" si="2"/>
        <v>0</v>
      </c>
      <c r="S1095" s="159">
        <v>0</v>
      </c>
      <c r="T1095" s="160">
        <f t="shared" si="3"/>
        <v>0</v>
      </c>
      <c r="AR1095" s="161" t="s">
        <v>202</v>
      </c>
      <c r="AT1095" s="161" t="s">
        <v>169</v>
      </c>
      <c r="AU1095" s="161" t="s">
        <v>85</v>
      </c>
      <c r="AY1095" s="17" t="s">
        <v>167</v>
      </c>
      <c r="BE1095" s="96">
        <f t="shared" si="4"/>
        <v>0</v>
      </c>
      <c r="BF1095" s="96">
        <f t="shared" si="5"/>
        <v>0</v>
      </c>
      <c r="BG1095" s="96">
        <f t="shared" si="6"/>
        <v>0</v>
      </c>
      <c r="BH1095" s="96">
        <f t="shared" si="7"/>
        <v>0</v>
      </c>
      <c r="BI1095" s="96">
        <f t="shared" si="8"/>
        <v>0</v>
      </c>
      <c r="BJ1095" s="17" t="s">
        <v>85</v>
      </c>
      <c r="BK1095" s="162">
        <f t="shared" si="9"/>
        <v>0</v>
      </c>
      <c r="BL1095" s="17" t="s">
        <v>202</v>
      </c>
      <c r="BM1095" s="161" t="s">
        <v>1354</v>
      </c>
    </row>
    <row r="1096" spans="2:65" s="1" customFormat="1" ht="33" customHeight="1" x14ac:dyDescent="0.2">
      <c r="B1096" s="149"/>
      <c r="C1096" s="150" t="s">
        <v>785</v>
      </c>
      <c r="D1096" s="150" t="s">
        <v>169</v>
      </c>
      <c r="E1096" s="151" t="s">
        <v>1355</v>
      </c>
      <c r="F1096" s="152" t="s">
        <v>1356</v>
      </c>
      <c r="G1096" s="153" t="s">
        <v>306</v>
      </c>
      <c r="H1096" s="154">
        <v>201.1</v>
      </c>
      <c r="I1096" s="155"/>
      <c r="J1096" s="154">
        <f t="shared" si="0"/>
        <v>0</v>
      </c>
      <c r="K1096" s="156"/>
      <c r="L1096" s="33"/>
      <c r="M1096" s="157" t="s">
        <v>1</v>
      </c>
      <c r="N1096" s="158" t="s">
        <v>42</v>
      </c>
      <c r="P1096" s="159">
        <f t="shared" si="1"/>
        <v>0</v>
      </c>
      <c r="Q1096" s="159">
        <v>0</v>
      </c>
      <c r="R1096" s="159">
        <f t="shared" si="2"/>
        <v>0</v>
      </c>
      <c r="S1096" s="159">
        <v>0</v>
      </c>
      <c r="T1096" s="160">
        <f t="shared" si="3"/>
        <v>0</v>
      </c>
      <c r="AR1096" s="161" t="s">
        <v>202</v>
      </c>
      <c r="AT1096" s="161" t="s">
        <v>169</v>
      </c>
      <c r="AU1096" s="161" t="s">
        <v>85</v>
      </c>
      <c r="AY1096" s="17" t="s">
        <v>167</v>
      </c>
      <c r="BE1096" s="96">
        <f t="shared" si="4"/>
        <v>0</v>
      </c>
      <c r="BF1096" s="96">
        <f t="shared" si="5"/>
        <v>0</v>
      </c>
      <c r="BG1096" s="96">
        <f t="shared" si="6"/>
        <v>0</v>
      </c>
      <c r="BH1096" s="96">
        <f t="shared" si="7"/>
        <v>0</v>
      </c>
      <c r="BI1096" s="96">
        <f t="shared" si="8"/>
        <v>0</v>
      </c>
      <c r="BJ1096" s="17" t="s">
        <v>85</v>
      </c>
      <c r="BK1096" s="162">
        <f t="shared" si="9"/>
        <v>0</v>
      </c>
      <c r="BL1096" s="17" t="s">
        <v>202</v>
      </c>
      <c r="BM1096" s="161" t="s">
        <v>1357</v>
      </c>
    </row>
    <row r="1097" spans="2:65" s="1" customFormat="1" ht="33" customHeight="1" x14ac:dyDescent="0.2">
      <c r="B1097" s="149"/>
      <c r="C1097" s="150" t="s">
        <v>1358</v>
      </c>
      <c r="D1097" s="150" t="s">
        <v>169</v>
      </c>
      <c r="E1097" s="151" t="s">
        <v>1359</v>
      </c>
      <c r="F1097" s="152" t="s">
        <v>1360</v>
      </c>
      <c r="G1097" s="153" t="s">
        <v>306</v>
      </c>
      <c r="H1097" s="154">
        <v>158.38</v>
      </c>
      <c r="I1097" s="155"/>
      <c r="J1097" s="154">
        <f t="shared" si="0"/>
        <v>0</v>
      </c>
      <c r="K1097" s="156"/>
      <c r="L1097" s="33"/>
      <c r="M1097" s="157" t="s">
        <v>1</v>
      </c>
      <c r="N1097" s="158" t="s">
        <v>42</v>
      </c>
      <c r="P1097" s="159">
        <f t="shared" si="1"/>
        <v>0</v>
      </c>
      <c r="Q1097" s="159">
        <v>0</v>
      </c>
      <c r="R1097" s="159">
        <f t="shared" si="2"/>
        <v>0</v>
      </c>
      <c r="S1097" s="159">
        <v>0</v>
      </c>
      <c r="T1097" s="160">
        <f t="shared" si="3"/>
        <v>0</v>
      </c>
      <c r="AR1097" s="161" t="s">
        <v>202</v>
      </c>
      <c r="AT1097" s="161" t="s">
        <v>169</v>
      </c>
      <c r="AU1097" s="161" t="s">
        <v>85</v>
      </c>
      <c r="AY1097" s="17" t="s">
        <v>167</v>
      </c>
      <c r="BE1097" s="96">
        <f t="shared" si="4"/>
        <v>0</v>
      </c>
      <c r="BF1097" s="96">
        <f t="shared" si="5"/>
        <v>0</v>
      </c>
      <c r="BG1097" s="96">
        <f t="shared" si="6"/>
        <v>0</v>
      </c>
      <c r="BH1097" s="96">
        <f t="shared" si="7"/>
        <v>0</v>
      </c>
      <c r="BI1097" s="96">
        <f t="shared" si="8"/>
        <v>0</v>
      </c>
      <c r="BJ1097" s="17" t="s">
        <v>85</v>
      </c>
      <c r="BK1097" s="162">
        <f t="shared" si="9"/>
        <v>0</v>
      </c>
      <c r="BL1097" s="17" t="s">
        <v>202</v>
      </c>
      <c r="BM1097" s="161" t="s">
        <v>1361</v>
      </c>
    </row>
    <row r="1098" spans="2:65" s="1" customFormat="1" ht="24.2" customHeight="1" x14ac:dyDescent="0.2">
      <c r="B1098" s="149"/>
      <c r="C1098" s="150" t="s">
        <v>790</v>
      </c>
      <c r="D1098" s="150" t="s">
        <v>169</v>
      </c>
      <c r="E1098" s="151" t="s">
        <v>1362</v>
      </c>
      <c r="F1098" s="152" t="s">
        <v>1363</v>
      </c>
      <c r="G1098" s="153" t="s">
        <v>306</v>
      </c>
      <c r="H1098" s="154">
        <v>44.84</v>
      </c>
      <c r="I1098" s="155"/>
      <c r="J1098" s="154">
        <f t="shared" si="0"/>
        <v>0</v>
      </c>
      <c r="K1098" s="156"/>
      <c r="L1098" s="33"/>
      <c r="M1098" s="157" t="s">
        <v>1</v>
      </c>
      <c r="N1098" s="158" t="s">
        <v>42</v>
      </c>
      <c r="P1098" s="159">
        <f t="shared" si="1"/>
        <v>0</v>
      </c>
      <c r="Q1098" s="159">
        <v>0</v>
      </c>
      <c r="R1098" s="159">
        <f t="shared" si="2"/>
        <v>0</v>
      </c>
      <c r="S1098" s="159">
        <v>0</v>
      </c>
      <c r="T1098" s="160">
        <f t="shared" si="3"/>
        <v>0</v>
      </c>
      <c r="AR1098" s="161" t="s">
        <v>202</v>
      </c>
      <c r="AT1098" s="161" t="s">
        <v>169</v>
      </c>
      <c r="AU1098" s="161" t="s">
        <v>85</v>
      </c>
      <c r="AY1098" s="17" t="s">
        <v>167</v>
      </c>
      <c r="BE1098" s="96">
        <f t="shared" si="4"/>
        <v>0</v>
      </c>
      <c r="BF1098" s="96">
        <f t="shared" si="5"/>
        <v>0</v>
      </c>
      <c r="BG1098" s="96">
        <f t="shared" si="6"/>
        <v>0</v>
      </c>
      <c r="BH1098" s="96">
        <f t="shared" si="7"/>
        <v>0</v>
      </c>
      <c r="BI1098" s="96">
        <f t="shared" si="8"/>
        <v>0</v>
      </c>
      <c r="BJ1098" s="17" t="s">
        <v>85</v>
      </c>
      <c r="BK1098" s="162">
        <f t="shared" si="9"/>
        <v>0</v>
      </c>
      <c r="BL1098" s="17" t="s">
        <v>202</v>
      </c>
      <c r="BM1098" s="161" t="s">
        <v>1364</v>
      </c>
    </row>
    <row r="1099" spans="2:65" s="1" customFormat="1" ht="33" customHeight="1" x14ac:dyDescent="0.2">
      <c r="B1099" s="149"/>
      <c r="C1099" s="150" t="s">
        <v>1365</v>
      </c>
      <c r="D1099" s="150" t="s">
        <v>169</v>
      </c>
      <c r="E1099" s="151" t="s">
        <v>1366</v>
      </c>
      <c r="F1099" s="152" t="s">
        <v>1367</v>
      </c>
      <c r="G1099" s="153" t="s">
        <v>306</v>
      </c>
      <c r="H1099" s="154">
        <v>165.55</v>
      </c>
      <c r="I1099" s="155"/>
      <c r="J1099" s="154">
        <f t="shared" si="0"/>
        <v>0</v>
      </c>
      <c r="K1099" s="156"/>
      <c r="L1099" s="33"/>
      <c r="M1099" s="157" t="s">
        <v>1</v>
      </c>
      <c r="N1099" s="158" t="s">
        <v>42</v>
      </c>
      <c r="P1099" s="159">
        <f t="shared" si="1"/>
        <v>0</v>
      </c>
      <c r="Q1099" s="159">
        <v>0</v>
      </c>
      <c r="R1099" s="159">
        <f t="shared" si="2"/>
        <v>0</v>
      </c>
      <c r="S1099" s="159">
        <v>0</v>
      </c>
      <c r="T1099" s="160">
        <f t="shared" si="3"/>
        <v>0</v>
      </c>
      <c r="AR1099" s="161" t="s">
        <v>202</v>
      </c>
      <c r="AT1099" s="161" t="s">
        <v>169</v>
      </c>
      <c r="AU1099" s="161" t="s">
        <v>85</v>
      </c>
      <c r="AY1099" s="17" t="s">
        <v>167</v>
      </c>
      <c r="BE1099" s="96">
        <f t="shared" si="4"/>
        <v>0</v>
      </c>
      <c r="BF1099" s="96">
        <f t="shared" si="5"/>
        <v>0</v>
      </c>
      <c r="BG1099" s="96">
        <f t="shared" si="6"/>
        <v>0</v>
      </c>
      <c r="BH1099" s="96">
        <f t="shared" si="7"/>
        <v>0</v>
      </c>
      <c r="BI1099" s="96">
        <f t="shared" si="8"/>
        <v>0</v>
      </c>
      <c r="BJ1099" s="17" t="s">
        <v>85</v>
      </c>
      <c r="BK1099" s="162">
        <f t="shared" si="9"/>
        <v>0</v>
      </c>
      <c r="BL1099" s="17" t="s">
        <v>202</v>
      </c>
      <c r="BM1099" s="161" t="s">
        <v>1368</v>
      </c>
    </row>
    <row r="1100" spans="2:65" s="12" customFormat="1" x14ac:dyDescent="0.2">
      <c r="B1100" s="163"/>
      <c r="D1100" s="164" t="s">
        <v>173</v>
      </c>
      <c r="E1100" s="165" t="s">
        <v>1</v>
      </c>
      <c r="F1100" s="166" t="s">
        <v>1369</v>
      </c>
      <c r="H1100" s="167">
        <v>165.55</v>
      </c>
      <c r="I1100" s="168"/>
      <c r="L1100" s="163"/>
      <c r="M1100" s="169"/>
      <c r="T1100" s="170"/>
      <c r="AT1100" s="165" t="s">
        <v>173</v>
      </c>
      <c r="AU1100" s="165" t="s">
        <v>85</v>
      </c>
      <c r="AV1100" s="12" t="s">
        <v>85</v>
      </c>
      <c r="AW1100" s="12" t="s">
        <v>29</v>
      </c>
      <c r="AX1100" s="12" t="s">
        <v>76</v>
      </c>
      <c r="AY1100" s="165" t="s">
        <v>167</v>
      </c>
    </row>
    <row r="1101" spans="2:65" s="13" customFormat="1" x14ac:dyDescent="0.2">
      <c r="B1101" s="171"/>
      <c r="D1101" s="164" t="s">
        <v>173</v>
      </c>
      <c r="E1101" s="172" t="s">
        <v>1</v>
      </c>
      <c r="F1101" s="173" t="s">
        <v>177</v>
      </c>
      <c r="H1101" s="174">
        <v>165.55</v>
      </c>
      <c r="I1101" s="175"/>
      <c r="L1101" s="171"/>
      <c r="M1101" s="176"/>
      <c r="T1101" s="177"/>
      <c r="AT1101" s="172" t="s">
        <v>173</v>
      </c>
      <c r="AU1101" s="172" t="s">
        <v>85</v>
      </c>
      <c r="AV1101" s="13" t="s">
        <v>91</v>
      </c>
      <c r="AW1101" s="13" t="s">
        <v>29</v>
      </c>
      <c r="AX1101" s="13" t="s">
        <v>81</v>
      </c>
      <c r="AY1101" s="172" t="s">
        <v>167</v>
      </c>
    </row>
    <row r="1102" spans="2:65" s="1" customFormat="1" ht="16.5" customHeight="1" x14ac:dyDescent="0.2">
      <c r="B1102" s="149"/>
      <c r="C1102" s="191" t="s">
        <v>794</v>
      </c>
      <c r="D1102" s="191" t="s">
        <v>262</v>
      </c>
      <c r="E1102" s="192" t="s">
        <v>1370</v>
      </c>
      <c r="F1102" s="193" t="s">
        <v>1371</v>
      </c>
      <c r="G1102" s="194" t="s">
        <v>254</v>
      </c>
      <c r="H1102" s="195">
        <v>1000</v>
      </c>
      <c r="I1102" s="196"/>
      <c r="J1102" s="195">
        <f>ROUND(I1102*H1102,3)</f>
        <v>0</v>
      </c>
      <c r="K1102" s="197"/>
      <c r="L1102" s="198"/>
      <c r="M1102" s="199" t="s">
        <v>1</v>
      </c>
      <c r="N1102" s="200" t="s">
        <v>42</v>
      </c>
      <c r="P1102" s="159">
        <f>O1102*H1102</f>
        <v>0</v>
      </c>
      <c r="Q1102" s="159">
        <v>0</v>
      </c>
      <c r="R1102" s="159">
        <f>Q1102*H1102</f>
        <v>0</v>
      </c>
      <c r="S1102" s="159">
        <v>0</v>
      </c>
      <c r="T1102" s="160">
        <f>S1102*H1102</f>
        <v>0</v>
      </c>
      <c r="AR1102" s="161" t="s">
        <v>249</v>
      </c>
      <c r="AT1102" s="161" t="s">
        <v>262</v>
      </c>
      <c r="AU1102" s="161" t="s">
        <v>85</v>
      </c>
      <c r="AY1102" s="17" t="s">
        <v>167</v>
      </c>
      <c r="BE1102" s="96">
        <f>IF(N1102="základná",J1102,0)</f>
        <v>0</v>
      </c>
      <c r="BF1102" s="96">
        <f>IF(N1102="znížená",J1102,0)</f>
        <v>0</v>
      </c>
      <c r="BG1102" s="96">
        <f>IF(N1102="zákl. prenesená",J1102,0)</f>
        <v>0</v>
      </c>
      <c r="BH1102" s="96">
        <f>IF(N1102="zníž. prenesená",J1102,0)</f>
        <v>0</v>
      </c>
      <c r="BI1102" s="96">
        <f>IF(N1102="nulová",J1102,0)</f>
        <v>0</v>
      </c>
      <c r="BJ1102" s="17" t="s">
        <v>85</v>
      </c>
      <c r="BK1102" s="162">
        <f>ROUND(I1102*H1102,3)</f>
        <v>0</v>
      </c>
      <c r="BL1102" s="17" t="s">
        <v>202</v>
      </c>
      <c r="BM1102" s="161" t="s">
        <v>1372</v>
      </c>
    </row>
    <row r="1103" spans="2:65" s="12" customFormat="1" x14ac:dyDescent="0.2">
      <c r="B1103" s="163"/>
      <c r="D1103" s="164" t="s">
        <v>173</v>
      </c>
      <c r="E1103" s="165" t="s">
        <v>1</v>
      </c>
      <c r="F1103" s="166" t="s">
        <v>1373</v>
      </c>
      <c r="H1103" s="167">
        <v>1000</v>
      </c>
      <c r="I1103" s="168"/>
      <c r="L1103" s="163"/>
      <c r="M1103" s="169"/>
      <c r="T1103" s="170"/>
      <c r="AT1103" s="165" t="s">
        <v>173</v>
      </c>
      <c r="AU1103" s="165" t="s">
        <v>85</v>
      </c>
      <c r="AV1103" s="12" t="s">
        <v>85</v>
      </c>
      <c r="AW1103" s="12" t="s">
        <v>29</v>
      </c>
      <c r="AX1103" s="12" t="s">
        <v>76</v>
      </c>
      <c r="AY1103" s="165" t="s">
        <v>167</v>
      </c>
    </row>
    <row r="1104" spans="2:65" s="13" customFormat="1" x14ac:dyDescent="0.2">
      <c r="B1104" s="171"/>
      <c r="D1104" s="164" t="s">
        <v>173</v>
      </c>
      <c r="E1104" s="172" t="s">
        <v>1</v>
      </c>
      <c r="F1104" s="173" t="s">
        <v>177</v>
      </c>
      <c r="H1104" s="174">
        <v>1000</v>
      </c>
      <c r="I1104" s="175"/>
      <c r="L1104" s="171"/>
      <c r="M1104" s="176"/>
      <c r="T1104" s="177"/>
      <c r="AT1104" s="172" t="s">
        <v>173</v>
      </c>
      <c r="AU1104" s="172" t="s">
        <v>85</v>
      </c>
      <c r="AV1104" s="13" t="s">
        <v>91</v>
      </c>
      <c r="AW1104" s="13" t="s">
        <v>29</v>
      </c>
      <c r="AX1104" s="13" t="s">
        <v>81</v>
      </c>
      <c r="AY1104" s="172" t="s">
        <v>167</v>
      </c>
    </row>
    <row r="1105" spans="2:65" s="1" customFormat="1" ht="16.5" customHeight="1" x14ac:dyDescent="0.2">
      <c r="B1105" s="149"/>
      <c r="C1105" s="191" t="s">
        <v>1374</v>
      </c>
      <c r="D1105" s="191" t="s">
        <v>262</v>
      </c>
      <c r="E1105" s="192" t="s">
        <v>1375</v>
      </c>
      <c r="F1105" s="193" t="s">
        <v>1376</v>
      </c>
      <c r="G1105" s="194" t="s">
        <v>299</v>
      </c>
      <c r="H1105" s="195">
        <v>86.914000000000001</v>
      </c>
      <c r="I1105" s="196"/>
      <c r="J1105" s="195">
        <f>ROUND(I1105*H1105,3)</f>
        <v>0</v>
      </c>
      <c r="K1105" s="197"/>
      <c r="L1105" s="198"/>
      <c r="M1105" s="199" t="s">
        <v>1</v>
      </c>
      <c r="N1105" s="200" t="s">
        <v>42</v>
      </c>
      <c r="P1105" s="159">
        <f>O1105*H1105</f>
        <v>0</v>
      </c>
      <c r="Q1105" s="159">
        <v>0</v>
      </c>
      <c r="R1105" s="159">
        <f>Q1105*H1105</f>
        <v>0</v>
      </c>
      <c r="S1105" s="159">
        <v>0</v>
      </c>
      <c r="T1105" s="160">
        <f>S1105*H1105</f>
        <v>0</v>
      </c>
      <c r="AR1105" s="161" t="s">
        <v>249</v>
      </c>
      <c r="AT1105" s="161" t="s">
        <v>262</v>
      </c>
      <c r="AU1105" s="161" t="s">
        <v>85</v>
      </c>
      <c r="AY1105" s="17" t="s">
        <v>167</v>
      </c>
      <c r="BE1105" s="96">
        <f>IF(N1105="základná",J1105,0)</f>
        <v>0</v>
      </c>
      <c r="BF1105" s="96">
        <f>IF(N1105="znížená",J1105,0)</f>
        <v>0</v>
      </c>
      <c r="BG1105" s="96">
        <f>IF(N1105="zákl. prenesená",J1105,0)</f>
        <v>0</v>
      </c>
      <c r="BH1105" s="96">
        <f>IF(N1105="zníž. prenesená",J1105,0)</f>
        <v>0</v>
      </c>
      <c r="BI1105" s="96">
        <f>IF(N1105="nulová",J1105,0)</f>
        <v>0</v>
      </c>
      <c r="BJ1105" s="17" t="s">
        <v>85</v>
      </c>
      <c r="BK1105" s="162">
        <f>ROUND(I1105*H1105,3)</f>
        <v>0</v>
      </c>
      <c r="BL1105" s="17" t="s">
        <v>202</v>
      </c>
      <c r="BM1105" s="161" t="s">
        <v>1377</v>
      </c>
    </row>
    <row r="1106" spans="2:65" s="12" customFormat="1" x14ac:dyDescent="0.2">
      <c r="B1106" s="163"/>
      <c r="D1106" s="164" t="s">
        <v>173</v>
      </c>
      <c r="E1106" s="165" t="s">
        <v>1</v>
      </c>
      <c r="F1106" s="166" t="s">
        <v>1378</v>
      </c>
      <c r="H1106" s="167">
        <v>86.914000000000001</v>
      </c>
      <c r="I1106" s="168"/>
      <c r="L1106" s="163"/>
      <c r="M1106" s="169"/>
      <c r="T1106" s="170"/>
      <c r="AT1106" s="165" t="s">
        <v>173</v>
      </c>
      <c r="AU1106" s="165" t="s">
        <v>85</v>
      </c>
      <c r="AV1106" s="12" t="s">
        <v>85</v>
      </c>
      <c r="AW1106" s="12" t="s">
        <v>29</v>
      </c>
      <c r="AX1106" s="12" t="s">
        <v>76</v>
      </c>
      <c r="AY1106" s="165" t="s">
        <v>167</v>
      </c>
    </row>
    <row r="1107" spans="2:65" s="13" customFormat="1" x14ac:dyDescent="0.2">
      <c r="B1107" s="171"/>
      <c r="D1107" s="164" t="s">
        <v>173</v>
      </c>
      <c r="E1107" s="172" t="s">
        <v>1</v>
      </c>
      <c r="F1107" s="173" t="s">
        <v>177</v>
      </c>
      <c r="H1107" s="174">
        <v>86.914000000000001</v>
      </c>
      <c r="I1107" s="175"/>
      <c r="L1107" s="171"/>
      <c r="M1107" s="176"/>
      <c r="T1107" s="177"/>
      <c r="AT1107" s="172" t="s">
        <v>173</v>
      </c>
      <c r="AU1107" s="172" t="s">
        <v>85</v>
      </c>
      <c r="AV1107" s="13" t="s">
        <v>91</v>
      </c>
      <c r="AW1107" s="13" t="s">
        <v>29</v>
      </c>
      <c r="AX1107" s="13" t="s">
        <v>81</v>
      </c>
      <c r="AY1107" s="172" t="s">
        <v>167</v>
      </c>
    </row>
    <row r="1108" spans="2:65" s="1" customFormat="1" ht="24.2" customHeight="1" x14ac:dyDescent="0.2">
      <c r="B1108" s="149"/>
      <c r="C1108" s="150" t="s">
        <v>801</v>
      </c>
      <c r="D1108" s="150" t="s">
        <v>169</v>
      </c>
      <c r="E1108" s="151" t="s">
        <v>1379</v>
      </c>
      <c r="F1108" s="152" t="s">
        <v>1380</v>
      </c>
      <c r="G1108" s="153" t="s">
        <v>306</v>
      </c>
      <c r="H1108" s="154">
        <v>47.05</v>
      </c>
      <c r="I1108" s="155"/>
      <c r="J1108" s="154">
        <f>ROUND(I1108*H1108,3)</f>
        <v>0</v>
      </c>
      <c r="K1108" s="156"/>
      <c r="L1108" s="33"/>
      <c r="M1108" s="157" t="s">
        <v>1</v>
      </c>
      <c r="N1108" s="158" t="s">
        <v>42</v>
      </c>
      <c r="P1108" s="159">
        <f>O1108*H1108</f>
        <v>0</v>
      </c>
      <c r="Q1108" s="159">
        <v>0</v>
      </c>
      <c r="R1108" s="159">
        <f>Q1108*H1108</f>
        <v>0</v>
      </c>
      <c r="S1108" s="159">
        <v>0</v>
      </c>
      <c r="T1108" s="160">
        <f>S1108*H1108</f>
        <v>0</v>
      </c>
      <c r="AR1108" s="161" t="s">
        <v>202</v>
      </c>
      <c r="AT1108" s="161" t="s">
        <v>169</v>
      </c>
      <c r="AU1108" s="161" t="s">
        <v>85</v>
      </c>
      <c r="AY1108" s="17" t="s">
        <v>167</v>
      </c>
      <c r="BE1108" s="96">
        <f>IF(N1108="základná",J1108,0)</f>
        <v>0</v>
      </c>
      <c r="BF1108" s="96">
        <f>IF(N1108="znížená",J1108,0)</f>
        <v>0</v>
      </c>
      <c r="BG1108" s="96">
        <f>IF(N1108="zákl. prenesená",J1108,0)</f>
        <v>0</v>
      </c>
      <c r="BH1108" s="96">
        <f>IF(N1108="zníž. prenesená",J1108,0)</f>
        <v>0</v>
      </c>
      <c r="BI1108" s="96">
        <f>IF(N1108="nulová",J1108,0)</f>
        <v>0</v>
      </c>
      <c r="BJ1108" s="17" t="s">
        <v>85</v>
      </c>
      <c r="BK1108" s="162">
        <f>ROUND(I1108*H1108,3)</f>
        <v>0</v>
      </c>
      <c r="BL1108" s="17" t="s">
        <v>202</v>
      </c>
      <c r="BM1108" s="161" t="s">
        <v>1381</v>
      </c>
    </row>
    <row r="1109" spans="2:65" s="12" customFormat="1" x14ac:dyDescent="0.2">
      <c r="B1109" s="163"/>
      <c r="D1109" s="164" t="s">
        <v>173</v>
      </c>
      <c r="E1109" s="165" t="s">
        <v>1</v>
      </c>
      <c r="F1109" s="166" t="s">
        <v>1382</v>
      </c>
      <c r="H1109" s="167">
        <v>47.05</v>
      </c>
      <c r="I1109" s="168"/>
      <c r="L1109" s="163"/>
      <c r="M1109" s="169"/>
      <c r="T1109" s="170"/>
      <c r="AT1109" s="165" t="s">
        <v>173</v>
      </c>
      <c r="AU1109" s="165" t="s">
        <v>85</v>
      </c>
      <c r="AV1109" s="12" t="s">
        <v>85</v>
      </c>
      <c r="AW1109" s="12" t="s">
        <v>29</v>
      </c>
      <c r="AX1109" s="12" t="s">
        <v>76</v>
      </c>
      <c r="AY1109" s="165" t="s">
        <v>167</v>
      </c>
    </row>
    <row r="1110" spans="2:65" s="13" customFormat="1" x14ac:dyDescent="0.2">
      <c r="B1110" s="171"/>
      <c r="D1110" s="164" t="s">
        <v>173</v>
      </c>
      <c r="E1110" s="172" t="s">
        <v>1</v>
      </c>
      <c r="F1110" s="173" t="s">
        <v>177</v>
      </c>
      <c r="H1110" s="174">
        <v>47.05</v>
      </c>
      <c r="I1110" s="175"/>
      <c r="L1110" s="171"/>
      <c r="M1110" s="176"/>
      <c r="T1110" s="177"/>
      <c r="AT1110" s="172" t="s">
        <v>173</v>
      </c>
      <c r="AU1110" s="172" t="s">
        <v>85</v>
      </c>
      <c r="AV1110" s="13" t="s">
        <v>91</v>
      </c>
      <c r="AW1110" s="13" t="s">
        <v>29</v>
      </c>
      <c r="AX1110" s="13" t="s">
        <v>81</v>
      </c>
      <c r="AY1110" s="172" t="s">
        <v>167</v>
      </c>
    </row>
    <row r="1111" spans="2:65" s="1" customFormat="1" ht="24.2" customHeight="1" x14ac:dyDescent="0.2">
      <c r="B1111" s="149"/>
      <c r="C1111" s="150" t="s">
        <v>1383</v>
      </c>
      <c r="D1111" s="150" t="s">
        <v>169</v>
      </c>
      <c r="E1111" s="151" t="s">
        <v>1384</v>
      </c>
      <c r="F1111" s="152" t="s">
        <v>1385</v>
      </c>
      <c r="G1111" s="153" t="s">
        <v>306</v>
      </c>
      <c r="H1111" s="154">
        <v>164.3</v>
      </c>
      <c r="I1111" s="155"/>
      <c r="J1111" s="154">
        <f>ROUND(I1111*H1111,3)</f>
        <v>0</v>
      </c>
      <c r="K1111" s="156"/>
      <c r="L1111" s="33"/>
      <c r="M1111" s="157" t="s">
        <v>1</v>
      </c>
      <c r="N1111" s="158" t="s">
        <v>42</v>
      </c>
      <c r="P1111" s="159">
        <f>O1111*H1111</f>
        <v>0</v>
      </c>
      <c r="Q1111" s="159">
        <v>0</v>
      </c>
      <c r="R1111" s="159">
        <f>Q1111*H1111</f>
        <v>0</v>
      </c>
      <c r="S1111" s="159">
        <v>0</v>
      </c>
      <c r="T1111" s="160">
        <f>S1111*H1111</f>
        <v>0</v>
      </c>
      <c r="AR1111" s="161" t="s">
        <v>202</v>
      </c>
      <c r="AT1111" s="161" t="s">
        <v>169</v>
      </c>
      <c r="AU1111" s="161" t="s">
        <v>85</v>
      </c>
      <c r="AY1111" s="17" t="s">
        <v>167</v>
      </c>
      <c r="BE1111" s="96">
        <f>IF(N1111="základná",J1111,0)</f>
        <v>0</v>
      </c>
      <c r="BF1111" s="96">
        <f>IF(N1111="znížená",J1111,0)</f>
        <v>0</v>
      </c>
      <c r="BG1111" s="96">
        <f>IF(N1111="zákl. prenesená",J1111,0)</f>
        <v>0</v>
      </c>
      <c r="BH1111" s="96">
        <f>IF(N1111="zníž. prenesená",J1111,0)</f>
        <v>0</v>
      </c>
      <c r="BI1111" s="96">
        <f>IF(N1111="nulová",J1111,0)</f>
        <v>0</v>
      </c>
      <c r="BJ1111" s="17" t="s">
        <v>85</v>
      </c>
      <c r="BK1111" s="162">
        <f>ROUND(I1111*H1111,3)</f>
        <v>0</v>
      </c>
      <c r="BL1111" s="17" t="s">
        <v>202</v>
      </c>
      <c r="BM1111" s="161" t="s">
        <v>1386</v>
      </c>
    </row>
    <row r="1112" spans="2:65" s="12" customFormat="1" x14ac:dyDescent="0.2">
      <c r="B1112" s="163"/>
      <c r="D1112" s="164" t="s">
        <v>173</v>
      </c>
      <c r="E1112" s="165" t="s">
        <v>1</v>
      </c>
      <c r="F1112" s="166" t="s">
        <v>1387</v>
      </c>
      <c r="H1112" s="167">
        <v>164.3</v>
      </c>
      <c r="I1112" s="168"/>
      <c r="L1112" s="163"/>
      <c r="M1112" s="169"/>
      <c r="T1112" s="170"/>
      <c r="AT1112" s="165" t="s">
        <v>173</v>
      </c>
      <c r="AU1112" s="165" t="s">
        <v>85</v>
      </c>
      <c r="AV1112" s="12" t="s">
        <v>85</v>
      </c>
      <c r="AW1112" s="12" t="s">
        <v>29</v>
      </c>
      <c r="AX1112" s="12" t="s">
        <v>76</v>
      </c>
      <c r="AY1112" s="165" t="s">
        <v>167</v>
      </c>
    </row>
    <row r="1113" spans="2:65" s="13" customFormat="1" x14ac:dyDescent="0.2">
      <c r="B1113" s="171"/>
      <c r="D1113" s="164" t="s">
        <v>173</v>
      </c>
      <c r="E1113" s="172" t="s">
        <v>1</v>
      </c>
      <c r="F1113" s="173" t="s">
        <v>177</v>
      </c>
      <c r="H1113" s="174">
        <v>164.3</v>
      </c>
      <c r="I1113" s="175"/>
      <c r="L1113" s="171"/>
      <c r="M1113" s="176"/>
      <c r="T1113" s="177"/>
      <c r="AT1113" s="172" t="s">
        <v>173</v>
      </c>
      <c r="AU1113" s="172" t="s">
        <v>85</v>
      </c>
      <c r="AV1113" s="13" t="s">
        <v>91</v>
      </c>
      <c r="AW1113" s="13" t="s">
        <v>29</v>
      </c>
      <c r="AX1113" s="13" t="s">
        <v>81</v>
      </c>
      <c r="AY1113" s="172" t="s">
        <v>167</v>
      </c>
    </row>
    <row r="1114" spans="2:65" s="1" customFormat="1" ht="24.2" customHeight="1" x14ac:dyDescent="0.2">
      <c r="B1114" s="149"/>
      <c r="C1114" s="150" t="s">
        <v>811</v>
      </c>
      <c r="D1114" s="150" t="s">
        <v>169</v>
      </c>
      <c r="E1114" s="151" t="s">
        <v>1388</v>
      </c>
      <c r="F1114" s="152" t="s">
        <v>1389</v>
      </c>
      <c r="G1114" s="153" t="s">
        <v>957</v>
      </c>
      <c r="H1114" s="155"/>
      <c r="I1114" s="155"/>
      <c r="J1114" s="154">
        <f>ROUND(I1114*H1114,3)</f>
        <v>0</v>
      </c>
      <c r="K1114" s="156"/>
      <c r="L1114" s="33"/>
      <c r="M1114" s="157" t="s">
        <v>1</v>
      </c>
      <c r="N1114" s="158" t="s">
        <v>42</v>
      </c>
      <c r="P1114" s="159">
        <f>O1114*H1114</f>
        <v>0</v>
      </c>
      <c r="Q1114" s="159">
        <v>0</v>
      </c>
      <c r="R1114" s="159">
        <f>Q1114*H1114</f>
        <v>0</v>
      </c>
      <c r="S1114" s="159">
        <v>0</v>
      </c>
      <c r="T1114" s="160">
        <f>S1114*H1114</f>
        <v>0</v>
      </c>
      <c r="AR1114" s="161" t="s">
        <v>202</v>
      </c>
      <c r="AT1114" s="161" t="s">
        <v>169</v>
      </c>
      <c r="AU1114" s="161" t="s">
        <v>85</v>
      </c>
      <c r="AY1114" s="17" t="s">
        <v>167</v>
      </c>
      <c r="BE1114" s="96">
        <f>IF(N1114="základná",J1114,0)</f>
        <v>0</v>
      </c>
      <c r="BF1114" s="96">
        <f>IF(N1114="znížená",J1114,0)</f>
        <v>0</v>
      </c>
      <c r="BG1114" s="96">
        <f>IF(N1114="zákl. prenesená",J1114,0)</f>
        <v>0</v>
      </c>
      <c r="BH1114" s="96">
        <f>IF(N1114="zníž. prenesená",J1114,0)</f>
        <v>0</v>
      </c>
      <c r="BI1114" s="96">
        <f>IF(N1114="nulová",J1114,0)</f>
        <v>0</v>
      </c>
      <c r="BJ1114" s="17" t="s">
        <v>85</v>
      </c>
      <c r="BK1114" s="162">
        <f>ROUND(I1114*H1114,3)</f>
        <v>0</v>
      </c>
      <c r="BL1114" s="17" t="s">
        <v>202</v>
      </c>
      <c r="BM1114" s="161" t="s">
        <v>1390</v>
      </c>
    </row>
    <row r="1115" spans="2:65" s="11" customFormat="1" ht="22.9" customHeight="1" x14ac:dyDescent="0.2">
      <c r="B1115" s="137"/>
      <c r="D1115" s="138" t="s">
        <v>75</v>
      </c>
      <c r="E1115" s="147" t="s">
        <v>1391</v>
      </c>
      <c r="F1115" s="147" t="s">
        <v>1392</v>
      </c>
      <c r="I1115" s="140"/>
      <c r="J1115" s="148">
        <f>BK1115</f>
        <v>0</v>
      </c>
      <c r="L1115" s="137"/>
      <c r="M1115" s="142"/>
      <c r="P1115" s="143">
        <f>SUM(P1116:P1337)</f>
        <v>0</v>
      </c>
      <c r="R1115" s="143">
        <f>SUM(R1116:R1337)</f>
        <v>0</v>
      </c>
      <c r="T1115" s="144">
        <f>SUM(T1116:T1337)</f>
        <v>0</v>
      </c>
      <c r="AR1115" s="138" t="s">
        <v>85</v>
      </c>
      <c r="AT1115" s="145" t="s">
        <v>75</v>
      </c>
      <c r="AU1115" s="145" t="s">
        <v>81</v>
      </c>
      <c r="AY1115" s="138" t="s">
        <v>167</v>
      </c>
      <c r="BK1115" s="146">
        <f>SUM(BK1116:BK1337)</f>
        <v>0</v>
      </c>
    </row>
    <row r="1116" spans="2:65" s="1" customFormat="1" ht="37.9" customHeight="1" x14ac:dyDescent="0.2">
      <c r="B1116" s="149"/>
      <c r="C1116" s="150" t="s">
        <v>1393</v>
      </c>
      <c r="D1116" s="150" t="s">
        <v>169</v>
      </c>
      <c r="E1116" s="151" t="s">
        <v>1394</v>
      </c>
      <c r="F1116" s="152" t="s">
        <v>1395</v>
      </c>
      <c r="G1116" s="153" t="s">
        <v>299</v>
      </c>
      <c r="H1116" s="154">
        <v>37.686</v>
      </c>
      <c r="I1116" s="155"/>
      <c r="J1116" s="154">
        <f>ROUND(I1116*H1116,3)</f>
        <v>0</v>
      </c>
      <c r="K1116" s="156"/>
      <c r="L1116" s="33"/>
      <c r="M1116" s="157" t="s">
        <v>1</v>
      </c>
      <c r="N1116" s="158" t="s">
        <v>42</v>
      </c>
      <c r="P1116" s="159">
        <f>O1116*H1116</f>
        <v>0</v>
      </c>
      <c r="Q1116" s="159">
        <v>0</v>
      </c>
      <c r="R1116" s="159">
        <f>Q1116*H1116</f>
        <v>0</v>
      </c>
      <c r="S1116" s="159">
        <v>0</v>
      </c>
      <c r="T1116" s="160">
        <f>S1116*H1116</f>
        <v>0</v>
      </c>
      <c r="AR1116" s="161" t="s">
        <v>202</v>
      </c>
      <c r="AT1116" s="161" t="s">
        <v>169</v>
      </c>
      <c r="AU1116" s="161" t="s">
        <v>85</v>
      </c>
      <c r="AY1116" s="17" t="s">
        <v>167</v>
      </c>
      <c r="BE1116" s="96">
        <f>IF(N1116="základná",J1116,0)</f>
        <v>0</v>
      </c>
      <c r="BF1116" s="96">
        <f>IF(N1116="znížená",J1116,0)</f>
        <v>0</v>
      </c>
      <c r="BG1116" s="96">
        <f>IF(N1116="zákl. prenesená",J1116,0)</f>
        <v>0</v>
      </c>
      <c r="BH1116" s="96">
        <f>IF(N1116="zníž. prenesená",J1116,0)</f>
        <v>0</v>
      </c>
      <c r="BI1116" s="96">
        <f>IF(N1116="nulová",J1116,0)</f>
        <v>0</v>
      </c>
      <c r="BJ1116" s="17" t="s">
        <v>85</v>
      </c>
      <c r="BK1116" s="162">
        <f>ROUND(I1116*H1116,3)</f>
        <v>0</v>
      </c>
      <c r="BL1116" s="17" t="s">
        <v>202</v>
      </c>
      <c r="BM1116" s="161" t="s">
        <v>1396</v>
      </c>
    </row>
    <row r="1117" spans="2:65" s="12" customFormat="1" x14ac:dyDescent="0.2">
      <c r="B1117" s="163"/>
      <c r="D1117" s="164" t="s">
        <v>173</v>
      </c>
      <c r="E1117" s="165" t="s">
        <v>1</v>
      </c>
      <c r="F1117" s="166" t="s">
        <v>1397</v>
      </c>
      <c r="H1117" s="167">
        <v>10.71</v>
      </c>
      <c r="I1117" s="168"/>
      <c r="L1117" s="163"/>
      <c r="M1117" s="169"/>
      <c r="T1117" s="170"/>
      <c r="AT1117" s="165" t="s">
        <v>173</v>
      </c>
      <c r="AU1117" s="165" t="s">
        <v>85</v>
      </c>
      <c r="AV1117" s="12" t="s">
        <v>85</v>
      </c>
      <c r="AW1117" s="12" t="s">
        <v>29</v>
      </c>
      <c r="AX1117" s="12" t="s">
        <v>76</v>
      </c>
      <c r="AY1117" s="165" t="s">
        <v>167</v>
      </c>
    </row>
    <row r="1118" spans="2:65" s="12" customFormat="1" x14ac:dyDescent="0.2">
      <c r="B1118" s="163"/>
      <c r="D1118" s="164" t="s">
        <v>173</v>
      </c>
      <c r="E1118" s="165" t="s">
        <v>1</v>
      </c>
      <c r="F1118" s="166" t="s">
        <v>1398</v>
      </c>
      <c r="H1118" s="167">
        <v>3.161</v>
      </c>
      <c r="I1118" s="168"/>
      <c r="L1118" s="163"/>
      <c r="M1118" s="169"/>
      <c r="T1118" s="170"/>
      <c r="AT1118" s="165" t="s">
        <v>173</v>
      </c>
      <c r="AU1118" s="165" t="s">
        <v>85</v>
      </c>
      <c r="AV1118" s="12" t="s">
        <v>85</v>
      </c>
      <c r="AW1118" s="12" t="s">
        <v>29</v>
      </c>
      <c r="AX1118" s="12" t="s">
        <v>76</v>
      </c>
      <c r="AY1118" s="165" t="s">
        <v>167</v>
      </c>
    </row>
    <row r="1119" spans="2:65" s="12" customFormat="1" x14ac:dyDescent="0.2">
      <c r="B1119" s="163"/>
      <c r="D1119" s="164" t="s">
        <v>173</v>
      </c>
      <c r="E1119" s="165" t="s">
        <v>1</v>
      </c>
      <c r="F1119" s="166" t="s">
        <v>1399</v>
      </c>
      <c r="H1119" s="167">
        <v>3.161</v>
      </c>
      <c r="I1119" s="168"/>
      <c r="L1119" s="163"/>
      <c r="M1119" s="169"/>
      <c r="T1119" s="170"/>
      <c r="AT1119" s="165" t="s">
        <v>173</v>
      </c>
      <c r="AU1119" s="165" t="s">
        <v>85</v>
      </c>
      <c r="AV1119" s="12" t="s">
        <v>85</v>
      </c>
      <c r="AW1119" s="12" t="s">
        <v>29</v>
      </c>
      <c r="AX1119" s="12" t="s">
        <v>76</v>
      </c>
      <c r="AY1119" s="165" t="s">
        <v>167</v>
      </c>
    </row>
    <row r="1120" spans="2:65" s="12" customFormat="1" x14ac:dyDescent="0.2">
      <c r="B1120" s="163"/>
      <c r="D1120" s="164" t="s">
        <v>173</v>
      </c>
      <c r="E1120" s="165" t="s">
        <v>1</v>
      </c>
      <c r="F1120" s="166" t="s">
        <v>1400</v>
      </c>
      <c r="H1120" s="167">
        <v>3.15</v>
      </c>
      <c r="I1120" s="168"/>
      <c r="L1120" s="163"/>
      <c r="M1120" s="169"/>
      <c r="T1120" s="170"/>
      <c r="AT1120" s="165" t="s">
        <v>173</v>
      </c>
      <c r="AU1120" s="165" t="s">
        <v>85</v>
      </c>
      <c r="AV1120" s="12" t="s">
        <v>85</v>
      </c>
      <c r="AW1120" s="12" t="s">
        <v>29</v>
      </c>
      <c r="AX1120" s="12" t="s">
        <v>76</v>
      </c>
      <c r="AY1120" s="165" t="s">
        <v>167</v>
      </c>
    </row>
    <row r="1121" spans="2:65" s="12" customFormat="1" x14ac:dyDescent="0.2">
      <c r="B1121" s="163"/>
      <c r="D1121" s="164" t="s">
        <v>173</v>
      </c>
      <c r="E1121" s="165" t="s">
        <v>1</v>
      </c>
      <c r="F1121" s="166" t="s">
        <v>1401</v>
      </c>
      <c r="H1121" s="167">
        <v>11.077999999999999</v>
      </c>
      <c r="I1121" s="168"/>
      <c r="L1121" s="163"/>
      <c r="M1121" s="169"/>
      <c r="T1121" s="170"/>
      <c r="AT1121" s="165" t="s">
        <v>173</v>
      </c>
      <c r="AU1121" s="165" t="s">
        <v>85</v>
      </c>
      <c r="AV1121" s="12" t="s">
        <v>85</v>
      </c>
      <c r="AW1121" s="12" t="s">
        <v>29</v>
      </c>
      <c r="AX1121" s="12" t="s">
        <v>76</v>
      </c>
      <c r="AY1121" s="165" t="s">
        <v>167</v>
      </c>
    </row>
    <row r="1122" spans="2:65" s="12" customFormat="1" x14ac:dyDescent="0.2">
      <c r="B1122" s="163"/>
      <c r="D1122" s="164" t="s">
        <v>173</v>
      </c>
      <c r="E1122" s="165" t="s">
        <v>1</v>
      </c>
      <c r="F1122" s="166" t="s">
        <v>1402</v>
      </c>
      <c r="H1122" s="167">
        <v>6.4260000000000002</v>
      </c>
      <c r="I1122" s="168"/>
      <c r="L1122" s="163"/>
      <c r="M1122" s="169"/>
      <c r="T1122" s="170"/>
      <c r="AT1122" s="165" t="s">
        <v>173</v>
      </c>
      <c r="AU1122" s="165" t="s">
        <v>85</v>
      </c>
      <c r="AV1122" s="12" t="s">
        <v>85</v>
      </c>
      <c r="AW1122" s="12" t="s">
        <v>29</v>
      </c>
      <c r="AX1122" s="12" t="s">
        <v>76</v>
      </c>
      <c r="AY1122" s="165" t="s">
        <v>167</v>
      </c>
    </row>
    <row r="1123" spans="2:65" s="13" customFormat="1" x14ac:dyDescent="0.2">
      <c r="B1123" s="171"/>
      <c r="D1123" s="164" t="s">
        <v>173</v>
      </c>
      <c r="E1123" s="172" t="s">
        <v>1</v>
      </c>
      <c r="F1123" s="173" t="s">
        <v>177</v>
      </c>
      <c r="H1123" s="174">
        <v>37.686</v>
      </c>
      <c r="I1123" s="175"/>
      <c r="L1123" s="171"/>
      <c r="M1123" s="176"/>
      <c r="T1123" s="177"/>
      <c r="AT1123" s="172" t="s">
        <v>173</v>
      </c>
      <c r="AU1123" s="172" t="s">
        <v>85</v>
      </c>
      <c r="AV1123" s="13" t="s">
        <v>91</v>
      </c>
      <c r="AW1123" s="13" t="s">
        <v>29</v>
      </c>
      <c r="AX1123" s="13" t="s">
        <v>81</v>
      </c>
      <c r="AY1123" s="172" t="s">
        <v>167</v>
      </c>
    </row>
    <row r="1124" spans="2:65" s="1" customFormat="1" ht="24.2" customHeight="1" x14ac:dyDescent="0.2">
      <c r="B1124" s="149"/>
      <c r="C1124" s="150" t="s">
        <v>816</v>
      </c>
      <c r="D1124" s="150" t="s">
        <v>169</v>
      </c>
      <c r="E1124" s="151" t="s">
        <v>1403</v>
      </c>
      <c r="F1124" s="152" t="s">
        <v>1404</v>
      </c>
      <c r="G1124" s="153" t="s">
        <v>306</v>
      </c>
      <c r="H1124" s="154">
        <v>17.45</v>
      </c>
      <c r="I1124" s="155"/>
      <c r="J1124" s="154">
        <f>ROUND(I1124*H1124,3)</f>
        <v>0</v>
      </c>
      <c r="K1124" s="156"/>
      <c r="L1124" s="33"/>
      <c r="M1124" s="157" t="s">
        <v>1</v>
      </c>
      <c r="N1124" s="158" t="s">
        <v>42</v>
      </c>
      <c r="P1124" s="159">
        <f>O1124*H1124</f>
        <v>0</v>
      </c>
      <c r="Q1124" s="159">
        <v>0</v>
      </c>
      <c r="R1124" s="159">
        <f>Q1124*H1124</f>
        <v>0</v>
      </c>
      <c r="S1124" s="159">
        <v>0</v>
      </c>
      <c r="T1124" s="160">
        <f>S1124*H1124</f>
        <v>0</v>
      </c>
      <c r="AR1124" s="161" t="s">
        <v>202</v>
      </c>
      <c r="AT1124" s="161" t="s">
        <v>169</v>
      </c>
      <c r="AU1124" s="161" t="s">
        <v>85</v>
      </c>
      <c r="AY1124" s="17" t="s">
        <v>167</v>
      </c>
      <c r="BE1124" s="96">
        <f>IF(N1124="základná",J1124,0)</f>
        <v>0</v>
      </c>
      <c r="BF1124" s="96">
        <f>IF(N1124="znížená",J1124,0)</f>
        <v>0</v>
      </c>
      <c r="BG1124" s="96">
        <f>IF(N1124="zákl. prenesená",J1124,0)</f>
        <v>0</v>
      </c>
      <c r="BH1124" s="96">
        <f>IF(N1124="zníž. prenesená",J1124,0)</f>
        <v>0</v>
      </c>
      <c r="BI1124" s="96">
        <f>IF(N1124="nulová",J1124,0)</f>
        <v>0</v>
      </c>
      <c r="BJ1124" s="17" t="s">
        <v>85</v>
      </c>
      <c r="BK1124" s="162">
        <f>ROUND(I1124*H1124,3)</f>
        <v>0</v>
      </c>
      <c r="BL1124" s="17" t="s">
        <v>202</v>
      </c>
      <c r="BM1124" s="161" t="s">
        <v>1405</v>
      </c>
    </row>
    <row r="1125" spans="2:65" s="12" customFormat="1" x14ac:dyDescent="0.2">
      <c r="B1125" s="163"/>
      <c r="D1125" s="164" t="s">
        <v>173</v>
      </c>
      <c r="E1125" s="165" t="s">
        <v>1</v>
      </c>
      <c r="F1125" s="166" t="s">
        <v>1406</v>
      </c>
      <c r="H1125" s="167">
        <v>15.9</v>
      </c>
      <c r="I1125" s="168"/>
      <c r="L1125" s="163"/>
      <c r="M1125" s="169"/>
      <c r="T1125" s="170"/>
      <c r="AT1125" s="165" t="s">
        <v>173</v>
      </c>
      <c r="AU1125" s="165" t="s">
        <v>85</v>
      </c>
      <c r="AV1125" s="12" t="s">
        <v>85</v>
      </c>
      <c r="AW1125" s="12" t="s">
        <v>29</v>
      </c>
      <c r="AX1125" s="12" t="s">
        <v>76</v>
      </c>
      <c r="AY1125" s="165" t="s">
        <v>167</v>
      </c>
    </row>
    <row r="1126" spans="2:65" s="12" customFormat="1" x14ac:dyDescent="0.2">
      <c r="B1126" s="163"/>
      <c r="D1126" s="164" t="s">
        <v>173</v>
      </c>
      <c r="E1126" s="165" t="s">
        <v>1</v>
      </c>
      <c r="F1126" s="166" t="s">
        <v>1407</v>
      </c>
      <c r="H1126" s="167">
        <v>1.55</v>
      </c>
      <c r="I1126" s="168"/>
      <c r="L1126" s="163"/>
      <c r="M1126" s="169"/>
      <c r="T1126" s="170"/>
      <c r="AT1126" s="165" t="s">
        <v>173</v>
      </c>
      <c r="AU1126" s="165" t="s">
        <v>85</v>
      </c>
      <c r="AV1126" s="12" t="s">
        <v>85</v>
      </c>
      <c r="AW1126" s="12" t="s">
        <v>29</v>
      </c>
      <c r="AX1126" s="12" t="s">
        <v>76</v>
      </c>
      <c r="AY1126" s="165" t="s">
        <v>167</v>
      </c>
    </row>
    <row r="1127" spans="2:65" s="13" customFormat="1" x14ac:dyDescent="0.2">
      <c r="B1127" s="171"/>
      <c r="D1127" s="164" t="s">
        <v>173</v>
      </c>
      <c r="E1127" s="172" t="s">
        <v>1</v>
      </c>
      <c r="F1127" s="173" t="s">
        <v>177</v>
      </c>
      <c r="H1127" s="174">
        <v>17.45</v>
      </c>
      <c r="I1127" s="175"/>
      <c r="L1127" s="171"/>
      <c r="M1127" s="176"/>
      <c r="T1127" s="177"/>
      <c r="AT1127" s="172" t="s">
        <v>173</v>
      </c>
      <c r="AU1127" s="172" t="s">
        <v>85</v>
      </c>
      <c r="AV1127" s="13" t="s">
        <v>91</v>
      </c>
      <c r="AW1127" s="13" t="s">
        <v>29</v>
      </c>
      <c r="AX1127" s="13" t="s">
        <v>81</v>
      </c>
      <c r="AY1127" s="172" t="s">
        <v>167</v>
      </c>
    </row>
    <row r="1128" spans="2:65" s="1" customFormat="1" ht="37.9" customHeight="1" x14ac:dyDescent="0.2">
      <c r="B1128" s="149"/>
      <c r="C1128" s="191" t="s">
        <v>1408</v>
      </c>
      <c r="D1128" s="191" t="s">
        <v>262</v>
      </c>
      <c r="E1128" s="192" t="s">
        <v>1409</v>
      </c>
      <c r="F1128" s="193" t="s">
        <v>1410</v>
      </c>
      <c r="G1128" s="194" t="s">
        <v>306</v>
      </c>
      <c r="H1128" s="195">
        <v>17.45</v>
      </c>
      <c r="I1128" s="196"/>
      <c r="J1128" s="195">
        <f>ROUND(I1128*H1128,3)</f>
        <v>0</v>
      </c>
      <c r="K1128" s="197"/>
      <c r="L1128" s="198"/>
      <c r="M1128" s="199" t="s">
        <v>1</v>
      </c>
      <c r="N1128" s="200" t="s">
        <v>42</v>
      </c>
      <c r="P1128" s="159">
        <f>O1128*H1128</f>
        <v>0</v>
      </c>
      <c r="Q1128" s="159">
        <v>0</v>
      </c>
      <c r="R1128" s="159">
        <f>Q1128*H1128</f>
        <v>0</v>
      </c>
      <c r="S1128" s="159">
        <v>0</v>
      </c>
      <c r="T1128" s="160">
        <f>S1128*H1128</f>
        <v>0</v>
      </c>
      <c r="AR1128" s="161" t="s">
        <v>249</v>
      </c>
      <c r="AT1128" s="161" t="s">
        <v>262</v>
      </c>
      <c r="AU1128" s="161" t="s">
        <v>85</v>
      </c>
      <c r="AY1128" s="17" t="s">
        <v>167</v>
      </c>
      <c r="BE1128" s="96">
        <f>IF(N1128="základná",J1128,0)</f>
        <v>0</v>
      </c>
      <c r="BF1128" s="96">
        <f>IF(N1128="znížená",J1128,0)</f>
        <v>0</v>
      </c>
      <c r="BG1128" s="96">
        <f>IF(N1128="zákl. prenesená",J1128,0)</f>
        <v>0</v>
      </c>
      <c r="BH1128" s="96">
        <f>IF(N1128="zníž. prenesená",J1128,0)</f>
        <v>0</v>
      </c>
      <c r="BI1128" s="96">
        <f>IF(N1128="nulová",J1128,0)</f>
        <v>0</v>
      </c>
      <c r="BJ1128" s="17" t="s">
        <v>85</v>
      </c>
      <c r="BK1128" s="162">
        <f>ROUND(I1128*H1128,3)</f>
        <v>0</v>
      </c>
      <c r="BL1128" s="17" t="s">
        <v>202</v>
      </c>
      <c r="BM1128" s="161" t="s">
        <v>1411</v>
      </c>
    </row>
    <row r="1129" spans="2:65" s="12" customFormat="1" x14ac:dyDescent="0.2">
      <c r="B1129" s="163"/>
      <c r="D1129" s="164" t="s">
        <v>173</v>
      </c>
      <c r="E1129" s="165" t="s">
        <v>1</v>
      </c>
      <c r="F1129" s="166" t="s">
        <v>1406</v>
      </c>
      <c r="H1129" s="167">
        <v>15.9</v>
      </c>
      <c r="I1129" s="168"/>
      <c r="L1129" s="163"/>
      <c r="M1129" s="169"/>
      <c r="T1129" s="170"/>
      <c r="AT1129" s="165" t="s">
        <v>173</v>
      </c>
      <c r="AU1129" s="165" t="s">
        <v>85</v>
      </c>
      <c r="AV1129" s="12" t="s">
        <v>85</v>
      </c>
      <c r="AW1129" s="12" t="s">
        <v>29</v>
      </c>
      <c r="AX1129" s="12" t="s">
        <v>76</v>
      </c>
      <c r="AY1129" s="165" t="s">
        <v>167</v>
      </c>
    </row>
    <row r="1130" spans="2:65" s="12" customFormat="1" x14ac:dyDescent="0.2">
      <c r="B1130" s="163"/>
      <c r="D1130" s="164" t="s">
        <v>173</v>
      </c>
      <c r="E1130" s="165" t="s">
        <v>1</v>
      </c>
      <c r="F1130" s="166" t="s">
        <v>1407</v>
      </c>
      <c r="H1130" s="167">
        <v>1.55</v>
      </c>
      <c r="I1130" s="168"/>
      <c r="L1130" s="163"/>
      <c r="M1130" s="169"/>
      <c r="T1130" s="170"/>
      <c r="AT1130" s="165" t="s">
        <v>173</v>
      </c>
      <c r="AU1130" s="165" t="s">
        <v>85</v>
      </c>
      <c r="AV1130" s="12" t="s">
        <v>85</v>
      </c>
      <c r="AW1130" s="12" t="s">
        <v>29</v>
      </c>
      <c r="AX1130" s="12" t="s">
        <v>76</v>
      </c>
      <c r="AY1130" s="165" t="s">
        <v>167</v>
      </c>
    </row>
    <row r="1131" spans="2:65" s="13" customFormat="1" x14ac:dyDescent="0.2">
      <c r="B1131" s="171"/>
      <c r="D1131" s="164" t="s">
        <v>173</v>
      </c>
      <c r="E1131" s="172" t="s">
        <v>1</v>
      </c>
      <c r="F1131" s="173" t="s">
        <v>177</v>
      </c>
      <c r="H1131" s="174">
        <v>17.45</v>
      </c>
      <c r="I1131" s="175"/>
      <c r="L1131" s="171"/>
      <c r="M1131" s="176"/>
      <c r="T1131" s="177"/>
      <c r="AT1131" s="172" t="s">
        <v>173</v>
      </c>
      <c r="AU1131" s="172" t="s">
        <v>85</v>
      </c>
      <c r="AV1131" s="13" t="s">
        <v>91</v>
      </c>
      <c r="AW1131" s="13" t="s">
        <v>29</v>
      </c>
      <c r="AX1131" s="13" t="s">
        <v>81</v>
      </c>
      <c r="AY1131" s="172" t="s">
        <v>167</v>
      </c>
    </row>
    <row r="1132" spans="2:65" s="1" customFormat="1" ht="24.2" customHeight="1" x14ac:dyDescent="0.2">
      <c r="B1132" s="149"/>
      <c r="C1132" s="150" t="s">
        <v>823</v>
      </c>
      <c r="D1132" s="150" t="s">
        <v>169</v>
      </c>
      <c r="E1132" s="151" t="s">
        <v>1412</v>
      </c>
      <c r="F1132" s="152" t="s">
        <v>1413</v>
      </c>
      <c r="G1132" s="153" t="s">
        <v>306</v>
      </c>
      <c r="H1132" s="154">
        <v>18.43</v>
      </c>
      <c r="I1132" s="155"/>
      <c r="J1132" s="154">
        <f>ROUND(I1132*H1132,3)</f>
        <v>0</v>
      </c>
      <c r="K1132" s="156"/>
      <c r="L1132" s="33"/>
      <c r="M1132" s="157" t="s">
        <v>1</v>
      </c>
      <c r="N1132" s="158" t="s">
        <v>42</v>
      </c>
      <c r="P1132" s="159">
        <f>O1132*H1132</f>
        <v>0</v>
      </c>
      <c r="Q1132" s="159">
        <v>0</v>
      </c>
      <c r="R1132" s="159">
        <f>Q1132*H1132</f>
        <v>0</v>
      </c>
      <c r="S1132" s="159">
        <v>0</v>
      </c>
      <c r="T1132" s="160">
        <f>S1132*H1132</f>
        <v>0</v>
      </c>
      <c r="AR1132" s="161" t="s">
        <v>202</v>
      </c>
      <c r="AT1132" s="161" t="s">
        <v>169</v>
      </c>
      <c r="AU1132" s="161" t="s">
        <v>85</v>
      </c>
      <c r="AY1132" s="17" t="s">
        <v>167</v>
      </c>
      <c r="BE1132" s="96">
        <f>IF(N1132="základná",J1132,0)</f>
        <v>0</v>
      </c>
      <c r="BF1132" s="96">
        <f>IF(N1132="znížená",J1132,0)</f>
        <v>0</v>
      </c>
      <c r="BG1132" s="96">
        <f>IF(N1132="zákl. prenesená",J1132,0)</f>
        <v>0</v>
      </c>
      <c r="BH1132" s="96">
        <f>IF(N1132="zníž. prenesená",J1132,0)</f>
        <v>0</v>
      </c>
      <c r="BI1132" s="96">
        <f>IF(N1132="nulová",J1132,0)</f>
        <v>0</v>
      </c>
      <c r="BJ1132" s="17" t="s">
        <v>85</v>
      </c>
      <c r="BK1132" s="162">
        <f>ROUND(I1132*H1132,3)</f>
        <v>0</v>
      </c>
      <c r="BL1132" s="17" t="s">
        <v>202</v>
      </c>
      <c r="BM1132" s="161" t="s">
        <v>1414</v>
      </c>
    </row>
    <row r="1133" spans="2:65" s="12" customFormat="1" x14ac:dyDescent="0.2">
      <c r="B1133" s="163"/>
      <c r="D1133" s="164" t="s">
        <v>173</v>
      </c>
      <c r="E1133" s="165" t="s">
        <v>1</v>
      </c>
      <c r="F1133" s="166" t="s">
        <v>1415</v>
      </c>
      <c r="H1133" s="167">
        <v>10.99</v>
      </c>
      <c r="I1133" s="168"/>
      <c r="L1133" s="163"/>
      <c r="M1133" s="169"/>
      <c r="T1133" s="170"/>
      <c r="AT1133" s="165" t="s">
        <v>173</v>
      </c>
      <c r="AU1133" s="165" t="s">
        <v>85</v>
      </c>
      <c r="AV1133" s="12" t="s">
        <v>85</v>
      </c>
      <c r="AW1133" s="12" t="s">
        <v>29</v>
      </c>
      <c r="AX1133" s="12" t="s">
        <v>76</v>
      </c>
      <c r="AY1133" s="165" t="s">
        <v>167</v>
      </c>
    </row>
    <row r="1134" spans="2:65" s="12" customFormat="1" x14ac:dyDescent="0.2">
      <c r="B1134" s="163"/>
      <c r="D1134" s="164" t="s">
        <v>173</v>
      </c>
      <c r="E1134" s="165" t="s">
        <v>1</v>
      </c>
      <c r="F1134" s="166" t="s">
        <v>1416</v>
      </c>
      <c r="H1134" s="167">
        <v>3.72</v>
      </c>
      <c r="I1134" s="168"/>
      <c r="L1134" s="163"/>
      <c r="M1134" s="169"/>
      <c r="T1134" s="170"/>
      <c r="AT1134" s="165" t="s">
        <v>173</v>
      </c>
      <c r="AU1134" s="165" t="s">
        <v>85</v>
      </c>
      <c r="AV1134" s="12" t="s">
        <v>85</v>
      </c>
      <c r="AW1134" s="12" t="s">
        <v>29</v>
      </c>
      <c r="AX1134" s="12" t="s">
        <v>76</v>
      </c>
      <c r="AY1134" s="165" t="s">
        <v>167</v>
      </c>
    </row>
    <row r="1135" spans="2:65" s="12" customFormat="1" x14ac:dyDescent="0.2">
      <c r="B1135" s="163"/>
      <c r="D1135" s="164" t="s">
        <v>173</v>
      </c>
      <c r="E1135" s="165" t="s">
        <v>1</v>
      </c>
      <c r="F1135" s="166" t="s">
        <v>1417</v>
      </c>
      <c r="H1135" s="167">
        <v>3.72</v>
      </c>
      <c r="I1135" s="168"/>
      <c r="L1135" s="163"/>
      <c r="M1135" s="169"/>
      <c r="T1135" s="170"/>
      <c r="AT1135" s="165" t="s">
        <v>173</v>
      </c>
      <c r="AU1135" s="165" t="s">
        <v>85</v>
      </c>
      <c r="AV1135" s="12" t="s">
        <v>85</v>
      </c>
      <c r="AW1135" s="12" t="s">
        <v>29</v>
      </c>
      <c r="AX1135" s="12" t="s">
        <v>76</v>
      </c>
      <c r="AY1135" s="165" t="s">
        <v>167</v>
      </c>
    </row>
    <row r="1136" spans="2:65" s="13" customFormat="1" x14ac:dyDescent="0.2">
      <c r="B1136" s="171"/>
      <c r="D1136" s="164" t="s">
        <v>173</v>
      </c>
      <c r="E1136" s="172" t="s">
        <v>1</v>
      </c>
      <c r="F1136" s="173" t="s">
        <v>177</v>
      </c>
      <c r="H1136" s="174">
        <v>18.43</v>
      </c>
      <c r="I1136" s="175"/>
      <c r="L1136" s="171"/>
      <c r="M1136" s="176"/>
      <c r="T1136" s="177"/>
      <c r="AT1136" s="172" t="s">
        <v>173</v>
      </c>
      <c r="AU1136" s="172" t="s">
        <v>85</v>
      </c>
      <c r="AV1136" s="13" t="s">
        <v>91</v>
      </c>
      <c r="AW1136" s="13" t="s">
        <v>29</v>
      </c>
      <c r="AX1136" s="13" t="s">
        <v>81</v>
      </c>
      <c r="AY1136" s="172" t="s">
        <v>167</v>
      </c>
    </row>
    <row r="1137" spans="2:65" s="1" customFormat="1" ht="44.25" customHeight="1" x14ac:dyDescent="0.2">
      <c r="B1137" s="149"/>
      <c r="C1137" s="191" t="s">
        <v>1418</v>
      </c>
      <c r="D1137" s="191" t="s">
        <v>262</v>
      </c>
      <c r="E1137" s="192" t="s">
        <v>1419</v>
      </c>
      <c r="F1137" s="193" t="s">
        <v>1420</v>
      </c>
      <c r="G1137" s="194" t="s">
        <v>306</v>
      </c>
      <c r="H1137" s="195">
        <v>18.43</v>
      </c>
      <c r="I1137" s="196"/>
      <c r="J1137" s="195">
        <f>ROUND(I1137*H1137,3)</f>
        <v>0</v>
      </c>
      <c r="K1137" s="197"/>
      <c r="L1137" s="198"/>
      <c r="M1137" s="199" t="s">
        <v>1</v>
      </c>
      <c r="N1137" s="200" t="s">
        <v>42</v>
      </c>
      <c r="P1137" s="159">
        <f>O1137*H1137</f>
        <v>0</v>
      </c>
      <c r="Q1137" s="159">
        <v>0</v>
      </c>
      <c r="R1137" s="159">
        <f>Q1137*H1137</f>
        <v>0</v>
      </c>
      <c r="S1137" s="159">
        <v>0</v>
      </c>
      <c r="T1137" s="160">
        <f>S1137*H1137</f>
        <v>0</v>
      </c>
      <c r="AR1137" s="161" t="s">
        <v>249</v>
      </c>
      <c r="AT1137" s="161" t="s">
        <v>262</v>
      </c>
      <c r="AU1137" s="161" t="s">
        <v>85</v>
      </c>
      <c r="AY1137" s="17" t="s">
        <v>167</v>
      </c>
      <c r="BE1137" s="96">
        <f>IF(N1137="základná",J1137,0)</f>
        <v>0</v>
      </c>
      <c r="BF1137" s="96">
        <f>IF(N1137="znížená",J1137,0)</f>
        <v>0</v>
      </c>
      <c r="BG1137" s="96">
        <f>IF(N1137="zákl. prenesená",J1137,0)</f>
        <v>0</v>
      </c>
      <c r="BH1137" s="96">
        <f>IF(N1137="zníž. prenesená",J1137,0)</f>
        <v>0</v>
      </c>
      <c r="BI1137" s="96">
        <f>IF(N1137="nulová",J1137,0)</f>
        <v>0</v>
      </c>
      <c r="BJ1137" s="17" t="s">
        <v>85</v>
      </c>
      <c r="BK1137" s="162">
        <f>ROUND(I1137*H1137,3)</f>
        <v>0</v>
      </c>
      <c r="BL1137" s="17" t="s">
        <v>202</v>
      </c>
      <c r="BM1137" s="161" t="s">
        <v>1421</v>
      </c>
    </row>
    <row r="1138" spans="2:65" s="12" customFormat="1" x14ac:dyDescent="0.2">
      <c r="B1138" s="163"/>
      <c r="D1138" s="164" t="s">
        <v>173</v>
      </c>
      <c r="E1138" s="165" t="s">
        <v>1</v>
      </c>
      <c r="F1138" s="166" t="s">
        <v>1422</v>
      </c>
      <c r="H1138" s="167">
        <v>10.99</v>
      </c>
      <c r="I1138" s="168"/>
      <c r="L1138" s="163"/>
      <c r="M1138" s="169"/>
      <c r="T1138" s="170"/>
      <c r="AT1138" s="165" t="s">
        <v>173</v>
      </c>
      <c r="AU1138" s="165" t="s">
        <v>85</v>
      </c>
      <c r="AV1138" s="12" t="s">
        <v>85</v>
      </c>
      <c r="AW1138" s="12" t="s">
        <v>29</v>
      </c>
      <c r="AX1138" s="12" t="s">
        <v>76</v>
      </c>
      <c r="AY1138" s="165" t="s">
        <v>167</v>
      </c>
    </row>
    <row r="1139" spans="2:65" s="12" customFormat="1" x14ac:dyDescent="0.2">
      <c r="B1139" s="163"/>
      <c r="D1139" s="164" t="s">
        <v>173</v>
      </c>
      <c r="E1139" s="165" t="s">
        <v>1</v>
      </c>
      <c r="F1139" s="166" t="s">
        <v>1423</v>
      </c>
      <c r="H1139" s="167">
        <v>3.72</v>
      </c>
      <c r="I1139" s="168"/>
      <c r="L1139" s="163"/>
      <c r="M1139" s="169"/>
      <c r="T1139" s="170"/>
      <c r="AT1139" s="165" t="s">
        <v>173</v>
      </c>
      <c r="AU1139" s="165" t="s">
        <v>85</v>
      </c>
      <c r="AV1139" s="12" t="s">
        <v>85</v>
      </c>
      <c r="AW1139" s="12" t="s">
        <v>29</v>
      </c>
      <c r="AX1139" s="12" t="s">
        <v>76</v>
      </c>
      <c r="AY1139" s="165" t="s">
        <v>167</v>
      </c>
    </row>
    <row r="1140" spans="2:65" s="12" customFormat="1" x14ac:dyDescent="0.2">
      <c r="B1140" s="163"/>
      <c r="D1140" s="164" t="s">
        <v>173</v>
      </c>
      <c r="E1140" s="165" t="s">
        <v>1</v>
      </c>
      <c r="F1140" s="166" t="s">
        <v>1417</v>
      </c>
      <c r="H1140" s="167">
        <v>3.72</v>
      </c>
      <c r="I1140" s="168"/>
      <c r="L1140" s="163"/>
      <c r="M1140" s="169"/>
      <c r="T1140" s="170"/>
      <c r="AT1140" s="165" t="s">
        <v>173</v>
      </c>
      <c r="AU1140" s="165" t="s">
        <v>85</v>
      </c>
      <c r="AV1140" s="12" t="s">
        <v>85</v>
      </c>
      <c r="AW1140" s="12" t="s">
        <v>29</v>
      </c>
      <c r="AX1140" s="12" t="s">
        <v>76</v>
      </c>
      <c r="AY1140" s="165" t="s">
        <v>167</v>
      </c>
    </row>
    <row r="1141" spans="2:65" s="13" customFormat="1" x14ac:dyDescent="0.2">
      <c r="B1141" s="171"/>
      <c r="D1141" s="164" t="s">
        <v>173</v>
      </c>
      <c r="E1141" s="172" t="s">
        <v>1</v>
      </c>
      <c r="F1141" s="173" t="s">
        <v>177</v>
      </c>
      <c r="H1141" s="174">
        <v>18.43</v>
      </c>
      <c r="I1141" s="175"/>
      <c r="L1141" s="171"/>
      <c r="M1141" s="176"/>
      <c r="T1141" s="177"/>
      <c r="AT1141" s="172" t="s">
        <v>173</v>
      </c>
      <c r="AU1141" s="172" t="s">
        <v>85</v>
      </c>
      <c r="AV1141" s="13" t="s">
        <v>91</v>
      </c>
      <c r="AW1141" s="13" t="s">
        <v>29</v>
      </c>
      <c r="AX1141" s="13" t="s">
        <v>81</v>
      </c>
      <c r="AY1141" s="172" t="s">
        <v>167</v>
      </c>
    </row>
    <row r="1142" spans="2:65" s="1" customFormat="1" ht="16.5" customHeight="1" x14ac:dyDescent="0.2">
      <c r="B1142" s="149"/>
      <c r="C1142" s="150" t="s">
        <v>827</v>
      </c>
      <c r="D1142" s="150" t="s">
        <v>169</v>
      </c>
      <c r="E1142" s="151" t="s">
        <v>1424</v>
      </c>
      <c r="F1142" s="152" t="s">
        <v>1425</v>
      </c>
      <c r="G1142" s="153" t="s">
        <v>306</v>
      </c>
      <c r="H1142" s="154">
        <v>30.46</v>
      </c>
      <c r="I1142" s="155"/>
      <c r="J1142" s="154">
        <f>ROUND(I1142*H1142,3)</f>
        <v>0</v>
      </c>
      <c r="K1142" s="156"/>
      <c r="L1142" s="33"/>
      <c r="M1142" s="157" t="s">
        <v>1</v>
      </c>
      <c r="N1142" s="158" t="s">
        <v>42</v>
      </c>
      <c r="P1142" s="159">
        <f>O1142*H1142</f>
        <v>0</v>
      </c>
      <c r="Q1142" s="159">
        <v>0</v>
      </c>
      <c r="R1142" s="159">
        <f>Q1142*H1142</f>
        <v>0</v>
      </c>
      <c r="S1142" s="159">
        <v>0</v>
      </c>
      <c r="T1142" s="160">
        <f>S1142*H1142</f>
        <v>0</v>
      </c>
      <c r="AR1142" s="161" t="s">
        <v>202</v>
      </c>
      <c r="AT1142" s="161" t="s">
        <v>169</v>
      </c>
      <c r="AU1142" s="161" t="s">
        <v>85</v>
      </c>
      <c r="AY1142" s="17" t="s">
        <v>167</v>
      </c>
      <c r="BE1142" s="96">
        <f>IF(N1142="základná",J1142,0)</f>
        <v>0</v>
      </c>
      <c r="BF1142" s="96">
        <f>IF(N1142="znížená",J1142,0)</f>
        <v>0</v>
      </c>
      <c r="BG1142" s="96">
        <f>IF(N1142="zákl. prenesená",J1142,0)</f>
        <v>0</v>
      </c>
      <c r="BH1142" s="96">
        <f>IF(N1142="zníž. prenesená",J1142,0)</f>
        <v>0</v>
      </c>
      <c r="BI1142" s="96">
        <f>IF(N1142="nulová",J1142,0)</f>
        <v>0</v>
      </c>
      <c r="BJ1142" s="17" t="s">
        <v>85</v>
      </c>
      <c r="BK1142" s="162">
        <f>ROUND(I1142*H1142,3)</f>
        <v>0</v>
      </c>
      <c r="BL1142" s="17" t="s">
        <v>202</v>
      </c>
      <c r="BM1142" s="161" t="s">
        <v>1426</v>
      </c>
    </row>
    <row r="1143" spans="2:65" s="12" customFormat="1" x14ac:dyDescent="0.2">
      <c r="B1143" s="163"/>
      <c r="D1143" s="164" t="s">
        <v>173</v>
      </c>
      <c r="E1143" s="165" t="s">
        <v>1</v>
      </c>
      <c r="F1143" s="166" t="s">
        <v>1427</v>
      </c>
      <c r="H1143" s="167">
        <v>14</v>
      </c>
      <c r="I1143" s="168"/>
      <c r="L1143" s="163"/>
      <c r="M1143" s="169"/>
      <c r="T1143" s="170"/>
      <c r="AT1143" s="165" t="s">
        <v>173</v>
      </c>
      <c r="AU1143" s="165" t="s">
        <v>85</v>
      </c>
      <c r="AV1143" s="12" t="s">
        <v>85</v>
      </c>
      <c r="AW1143" s="12" t="s">
        <v>29</v>
      </c>
      <c r="AX1143" s="12" t="s">
        <v>76</v>
      </c>
      <c r="AY1143" s="165" t="s">
        <v>167</v>
      </c>
    </row>
    <row r="1144" spans="2:65" s="12" customFormat="1" x14ac:dyDescent="0.2">
      <c r="B1144" s="163"/>
      <c r="D1144" s="164" t="s">
        <v>173</v>
      </c>
      <c r="E1144" s="165" t="s">
        <v>1</v>
      </c>
      <c r="F1144" s="166" t="s">
        <v>1428</v>
      </c>
      <c r="H1144" s="167">
        <v>12.2</v>
      </c>
      <c r="I1144" s="168"/>
      <c r="L1144" s="163"/>
      <c r="M1144" s="169"/>
      <c r="T1144" s="170"/>
      <c r="AT1144" s="165" t="s">
        <v>173</v>
      </c>
      <c r="AU1144" s="165" t="s">
        <v>85</v>
      </c>
      <c r="AV1144" s="12" t="s">
        <v>85</v>
      </c>
      <c r="AW1144" s="12" t="s">
        <v>29</v>
      </c>
      <c r="AX1144" s="12" t="s">
        <v>76</v>
      </c>
      <c r="AY1144" s="165" t="s">
        <v>167</v>
      </c>
    </row>
    <row r="1145" spans="2:65" s="12" customFormat="1" x14ac:dyDescent="0.2">
      <c r="B1145" s="163"/>
      <c r="D1145" s="164" t="s">
        <v>173</v>
      </c>
      <c r="E1145" s="165" t="s">
        <v>1</v>
      </c>
      <c r="F1145" s="166" t="s">
        <v>1429</v>
      </c>
      <c r="H1145" s="167">
        <v>4.26</v>
      </c>
      <c r="I1145" s="168"/>
      <c r="L1145" s="163"/>
      <c r="M1145" s="169"/>
      <c r="T1145" s="170"/>
      <c r="AT1145" s="165" t="s">
        <v>173</v>
      </c>
      <c r="AU1145" s="165" t="s">
        <v>85</v>
      </c>
      <c r="AV1145" s="12" t="s">
        <v>85</v>
      </c>
      <c r="AW1145" s="12" t="s">
        <v>29</v>
      </c>
      <c r="AX1145" s="12" t="s">
        <v>76</v>
      </c>
      <c r="AY1145" s="165" t="s">
        <v>167</v>
      </c>
    </row>
    <row r="1146" spans="2:65" s="13" customFormat="1" x14ac:dyDescent="0.2">
      <c r="B1146" s="171"/>
      <c r="D1146" s="164" t="s">
        <v>173</v>
      </c>
      <c r="E1146" s="172" t="s">
        <v>1</v>
      </c>
      <c r="F1146" s="173" t="s">
        <v>177</v>
      </c>
      <c r="H1146" s="174">
        <v>30.46</v>
      </c>
      <c r="I1146" s="175"/>
      <c r="L1146" s="171"/>
      <c r="M1146" s="176"/>
      <c r="T1146" s="177"/>
      <c r="AT1146" s="172" t="s">
        <v>173</v>
      </c>
      <c r="AU1146" s="172" t="s">
        <v>85</v>
      </c>
      <c r="AV1146" s="13" t="s">
        <v>91</v>
      </c>
      <c r="AW1146" s="13" t="s">
        <v>29</v>
      </c>
      <c r="AX1146" s="13" t="s">
        <v>81</v>
      </c>
      <c r="AY1146" s="172" t="s">
        <v>167</v>
      </c>
    </row>
    <row r="1147" spans="2:65" s="1" customFormat="1" ht="33" customHeight="1" x14ac:dyDescent="0.2">
      <c r="B1147" s="149"/>
      <c r="C1147" s="191" t="s">
        <v>1430</v>
      </c>
      <c r="D1147" s="191" t="s">
        <v>262</v>
      </c>
      <c r="E1147" s="192" t="s">
        <v>1431</v>
      </c>
      <c r="F1147" s="193" t="s">
        <v>1432</v>
      </c>
      <c r="G1147" s="194" t="s">
        <v>306</v>
      </c>
      <c r="H1147" s="195">
        <v>30.46</v>
      </c>
      <c r="I1147" s="196"/>
      <c r="J1147" s="195">
        <f>ROUND(I1147*H1147,3)</f>
        <v>0</v>
      </c>
      <c r="K1147" s="197"/>
      <c r="L1147" s="198"/>
      <c r="M1147" s="199" t="s">
        <v>1</v>
      </c>
      <c r="N1147" s="200" t="s">
        <v>42</v>
      </c>
      <c r="P1147" s="159">
        <f>O1147*H1147</f>
        <v>0</v>
      </c>
      <c r="Q1147" s="159">
        <v>0</v>
      </c>
      <c r="R1147" s="159">
        <f>Q1147*H1147</f>
        <v>0</v>
      </c>
      <c r="S1147" s="159">
        <v>0</v>
      </c>
      <c r="T1147" s="160">
        <f>S1147*H1147</f>
        <v>0</v>
      </c>
      <c r="AR1147" s="161" t="s">
        <v>249</v>
      </c>
      <c r="AT1147" s="161" t="s">
        <v>262</v>
      </c>
      <c r="AU1147" s="161" t="s">
        <v>85</v>
      </c>
      <c r="AY1147" s="17" t="s">
        <v>167</v>
      </c>
      <c r="BE1147" s="96">
        <f>IF(N1147="základná",J1147,0)</f>
        <v>0</v>
      </c>
      <c r="BF1147" s="96">
        <f>IF(N1147="znížená",J1147,0)</f>
        <v>0</v>
      </c>
      <c r="BG1147" s="96">
        <f>IF(N1147="zákl. prenesená",J1147,0)</f>
        <v>0</v>
      </c>
      <c r="BH1147" s="96">
        <f>IF(N1147="zníž. prenesená",J1147,0)</f>
        <v>0</v>
      </c>
      <c r="BI1147" s="96">
        <f>IF(N1147="nulová",J1147,0)</f>
        <v>0</v>
      </c>
      <c r="BJ1147" s="17" t="s">
        <v>85</v>
      </c>
      <c r="BK1147" s="162">
        <f>ROUND(I1147*H1147,3)</f>
        <v>0</v>
      </c>
      <c r="BL1147" s="17" t="s">
        <v>202</v>
      </c>
      <c r="BM1147" s="161" t="s">
        <v>1433</v>
      </c>
    </row>
    <row r="1148" spans="2:65" s="1" customFormat="1" ht="24.2" customHeight="1" x14ac:dyDescent="0.2">
      <c r="B1148" s="149"/>
      <c r="C1148" s="150" t="s">
        <v>835</v>
      </c>
      <c r="D1148" s="150" t="s">
        <v>169</v>
      </c>
      <c r="E1148" s="151" t="s">
        <v>1434</v>
      </c>
      <c r="F1148" s="152" t="s">
        <v>1435</v>
      </c>
      <c r="G1148" s="153" t="s">
        <v>306</v>
      </c>
      <c r="H1148" s="154">
        <v>14.83</v>
      </c>
      <c r="I1148" s="155"/>
      <c r="J1148" s="154">
        <f>ROUND(I1148*H1148,3)</f>
        <v>0</v>
      </c>
      <c r="K1148" s="156"/>
      <c r="L1148" s="33"/>
      <c r="M1148" s="157" t="s">
        <v>1</v>
      </c>
      <c r="N1148" s="158" t="s">
        <v>42</v>
      </c>
      <c r="P1148" s="159">
        <f>O1148*H1148</f>
        <v>0</v>
      </c>
      <c r="Q1148" s="159">
        <v>0</v>
      </c>
      <c r="R1148" s="159">
        <f>Q1148*H1148</f>
        <v>0</v>
      </c>
      <c r="S1148" s="159">
        <v>0</v>
      </c>
      <c r="T1148" s="160">
        <f>S1148*H1148</f>
        <v>0</v>
      </c>
      <c r="AR1148" s="161" t="s">
        <v>202</v>
      </c>
      <c r="AT1148" s="161" t="s">
        <v>169</v>
      </c>
      <c r="AU1148" s="161" t="s">
        <v>85</v>
      </c>
      <c r="AY1148" s="17" t="s">
        <v>167</v>
      </c>
      <c r="BE1148" s="96">
        <f>IF(N1148="základná",J1148,0)</f>
        <v>0</v>
      </c>
      <c r="BF1148" s="96">
        <f>IF(N1148="znížená",J1148,0)</f>
        <v>0</v>
      </c>
      <c r="BG1148" s="96">
        <f>IF(N1148="zákl. prenesená",J1148,0)</f>
        <v>0</v>
      </c>
      <c r="BH1148" s="96">
        <f>IF(N1148="zníž. prenesená",J1148,0)</f>
        <v>0</v>
      </c>
      <c r="BI1148" s="96">
        <f>IF(N1148="nulová",J1148,0)</f>
        <v>0</v>
      </c>
      <c r="BJ1148" s="17" t="s">
        <v>85</v>
      </c>
      <c r="BK1148" s="162">
        <f>ROUND(I1148*H1148,3)</f>
        <v>0</v>
      </c>
      <c r="BL1148" s="17" t="s">
        <v>202</v>
      </c>
      <c r="BM1148" s="161" t="s">
        <v>1436</v>
      </c>
    </row>
    <row r="1149" spans="2:65" s="12" customFormat="1" x14ac:dyDescent="0.2">
      <c r="B1149" s="163"/>
      <c r="D1149" s="164" t="s">
        <v>173</v>
      </c>
      <c r="E1149" s="165" t="s">
        <v>1</v>
      </c>
      <c r="F1149" s="166" t="s">
        <v>1437</v>
      </c>
      <c r="H1149" s="167">
        <v>6.83</v>
      </c>
      <c r="I1149" s="168"/>
      <c r="L1149" s="163"/>
      <c r="M1149" s="169"/>
      <c r="T1149" s="170"/>
      <c r="AT1149" s="165" t="s">
        <v>173</v>
      </c>
      <c r="AU1149" s="165" t="s">
        <v>85</v>
      </c>
      <c r="AV1149" s="12" t="s">
        <v>85</v>
      </c>
      <c r="AW1149" s="12" t="s">
        <v>29</v>
      </c>
      <c r="AX1149" s="12" t="s">
        <v>76</v>
      </c>
      <c r="AY1149" s="165" t="s">
        <v>167</v>
      </c>
    </row>
    <row r="1150" spans="2:65" s="12" customFormat="1" x14ac:dyDescent="0.2">
      <c r="B1150" s="163"/>
      <c r="D1150" s="164" t="s">
        <v>173</v>
      </c>
      <c r="E1150" s="165" t="s">
        <v>1</v>
      </c>
      <c r="F1150" s="166" t="s">
        <v>1438</v>
      </c>
      <c r="H1150" s="167">
        <v>8</v>
      </c>
      <c r="I1150" s="168"/>
      <c r="L1150" s="163"/>
      <c r="M1150" s="169"/>
      <c r="T1150" s="170"/>
      <c r="AT1150" s="165" t="s">
        <v>173</v>
      </c>
      <c r="AU1150" s="165" t="s">
        <v>85</v>
      </c>
      <c r="AV1150" s="12" t="s">
        <v>85</v>
      </c>
      <c r="AW1150" s="12" t="s">
        <v>29</v>
      </c>
      <c r="AX1150" s="12" t="s">
        <v>76</v>
      </c>
      <c r="AY1150" s="165" t="s">
        <v>167</v>
      </c>
    </row>
    <row r="1151" spans="2:65" s="13" customFormat="1" x14ac:dyDescent="0.2">
      <c r="B1151" s="171"/>
      <c r="D1151" s="164" t="s">
        <v>173</v>
      </c>
      <c r="E1151" s="172" t="s">
        <v>1</v>
      </c>
      <c r="F1151" s="173" t="s">
        <v>177</v>
      </c>
      <c r="H1151" s="174">
        <v>14.83</v>
      </c>
      <c r="I1151" s="175"/>
      <c r="L1151" s="171"/>
      <c r="M1151" s="176"/>
      <c r="T1151" s="177"/>
      <c r="AT1151" s="172" t="s">
        <v>173</v>
      </c>
      <c r="AU1151" s="172" t="s">
        <v>85</v>
      </c>
      <c r="AV1151" s="13" t="s">
        <v>91</v>
      </c>
      <c r="AW1151" s="13" t="s">
        <v>29</v>
      </c>
      <c r="AX1151" s="13" t="s">
        <v>81</v>
      </c>
      <c r="AY1151" s="172" t="s">
        <v>167</v>
      </c>
    </row>
    <row r="1152" spans="2:65" s="1" customFormat="1" ht="37.9" customHeight="1" x14ac:dyDescent="0.2">
      <c r="B1152" s="149"/>
      <c r="C1152" s="191" t="s">
        <v>1439</v>
      </c>
      <c r="D1152" s="191" t="s">
        <v>262</v>
      </c>
      <c r="E1152" s="192" t="s">
        <v>1440</v>
      </c>
      <c r="F1152" s="193" t="s">
        <v>1441</v>
      </c>
      <c r="G1152" s="194" t="s">
        <v>306</v>
      </c>
      <c r="H1152" s="195">
        <v>14.83</v>
      </c>
      <c r="I1152" s="196"/>
      <c r="J1152" s="195">
        <f>ROUND(I1152*H1152,3)</f>
        <v>0</v>
      </c>
      <c r="K1152" s="197"/>
      <c r="L1152" s="198"/>
      <c r="M1152" s="199" t="s">
        <v>1</v>
      </c>
      <c r="N1152" s="200" t="s">
        <v>42</v>
      </c>
      <c r="P1152" s="159">
        <f>O1152*H1152</f>
        <v>0</v>
      </c>
      <c r="Q1152" s="159">
        <v>0</v>
      </c>
      <c r="R1152" s="159">
        <f>Q1152*H1152</f>
        <v>0</v>
      </c>
      <c r="S1152" s="159">
        <v>0</v>
      </c>
      <c r="T1152" s="160">
        <f>S1152*H1152</f>
        <v>0</v>
      </c>
      <c r="AR1152" s="161" t="s">
        <v>249</v>
      </c>
      <c r="AT1152" s="161" t="s">
        <v>262</v>
      </c>
      <c r="AU1152" s="161" t="s">
        <v>85</v>
      </c>
      <c r="AY1152" s="17" t="s">
        <v>167</v>
      </c>
      <c r="BE1152" s="96">
        <f>IF(N1152="základná",J1152,0)</f>
        <v>0</v>
      </c>
      <c r="BF1152" s="96">
        <f>IF(N1152="znížená",J1152,0)</f>
        <v>0</v>
      </c>
      <c r="BG1152" s="96">
        <f>IF(N1152="zákl. prenesená",J1152,0)</f>
        <v>0</v>
      </c>
      <c r="BH1152" s="96">
        <f>IF(N1152="zníž. prenesená",J1152,0)</f>
        <v>0</v>
      </c>
      <c r="BI1152" s="96">
        <f>IF(N1152="nulová",J1152,0)</f>
        <v>0</v>
      </c>
      <c r="BJ1152" s="17" t="s">
        <v>85</v>
      </c>
      <c r="BK1152" s="162">
        <f>ROUND(I1152*H1152,3)</f>
        <v>0</v>
      </c>
      <c r="BL1152" s="17" t="s">
        <v>202</v>
      </c>
      <c r="BM1152" s="161" t="s">
        <v>1442</v>
      </c>
    </row>
    <row r="1153" spans="2:65" s="1" customFormat="1" ht="16.5" customHeight="1" x14ac:dyDescent="0.2">
      <c r="B1153" s="149"/>
      <c r="C1153" s="150" t="s">
        <v>840</v>
      </c>
      <c r="D1153" s="150" t="s">
        <v>169</v>
      </c>
      <c r="E1153" s="151" t="s">
        <v>1443</v>
      </c>
      <c r="F1153" s="152" t="s">
        <v>1444</v>
      </c>
      <c r="G1153" s="153" t="s">
        <v>299</v>
      </c>
      <c r="H1153" s="154">
        <v>770.94</v>
      </c>
      <c r="I1153" s="155"/>
      <c r="J1153" s="154">
        <f>ROUND(I1153*H1153,3)</f>
        <v>0</v>
      </c>
      <c r="K1153" s="156"/>
      <c r="L1153" s="33"/>
      <c r="M1153" s="157" t="s">
        <v>1</v>
      </c>
      <c r="N1153" s="158" t="s">
        <v>42</v>
      </c>
      <c r="P1153" s="159">
        <f>O1153*H1153</f>
        <v>0</v>
      </c>
      <c r="Q1153" s="159">
        <v>0</v>
      </c>
      <c r="R1153" s="159">
        <f>Q1153*H1153</f>
        <v>0</v>
      </c>
      <c r="S1153" s="159">
        <v>0</v>
      </c>
      <c r="T1153" s="160">
        <f>S1153*H1153</f>
        <v>0</v>
      </c>
      <c r="AR1153" s="161" t="s">
        <v>202</v>
      </c>
      <c r="AT1153" s="161" t="s">
        <v>169</v>
      </c>
      <c r="AU1153" s="161" t="s">
        <v>85</v>
      </c>
      <c r="AY1153" s="17" t="s">
        <v>167</v>
      </c>
      <c r="BE1153" s="96">
        <f>IF(N1153="základná",J1153,0)</f>
        <v>0</v>
      </c>
      <c r="BF1153" s="96">
        <f>IF(N1153="znížená",J1153,0)</f>
        <v>0</v>
      </c>
      <c r="BG1153" s="96">
        <f>IF(N1153="zákl. prenesená",J1153,0)</f>
        <v>0</v>
      </c>
      <c r="BH1153" s="96">
        <f>IF(N1153="zníž. prenesená",J1153,0)</f>
        <v>0</v>
      </c>
      <c r="BI1153" s="96">
        <f>IF(N1153="nulová",J1153,0)</f>
        <v>0</v>
      </c>
      <c r="BJ1153" s="17" t="s">
        <v>85</v>
      </c>
      <c r="BK1153" s="162">
        <f>ROUND(I1153*H1153,3)</f>
        <v>0</v>
      </c>
      <c r="BL1153" s="17" t="s">
        <v>202</v>
      </c>
      <c r="BM1153" s="161" t="s">
        <v>1445</v>
      </c>
    </row>
    <row r="1154" spans="2:65" s="12" customFormat="1" ht="33.75" x14ac:dyDescent="0.2">
      <c r="B1154" s="163"/>
      <c r="D1154" s="164" t="s">
        <v>173</v>
      </c>
      <c r="E1154" s="165" t="s">
        <v>1</v>
      </c>
      <c r="F1154" s="166" t="s">
        <v>1446</v>
      </c>
      <c r="H1154" s="167">
        <v>195.39</v>
      </c>
      <c r="I1154" s="168"/>
      <c r="L1154" s="163"/>
      <c r="M1154" s="169"/>
      <c r="T1154" s="170"/>
      <c r="AT1154" s="165" t="s">
        <v>173</v>
      </c>
      <c r="AU1154" s="165" t="s">
        <v>85</v>
      </c>
      <c r="AV1154" s="12" t="s">
        <v>85</v>
      </c>
      <c r="AW1154" s="12" t="s">
        <v>29</v>
      </c>
      <c r="AX1154" s="12" t="s">
        <v>76</v>
      </c>
      <c r="AY1154" s="165" t="s">
        <v>167</v>
      </c>
    </row>
    <row r="1155" spans="2:65" s="12" customFormat="1" ht="33.75" x14ac:dyDescent="0.2">
      <c r="B1155" s="163"/>
      <c r="D1155" s="164" t="s">
        <v>173</v>
      </c>
      <c r="E1155" s="165" t="s">
        <v>1</v>
      </c>
      <c r="F1155" s="166" t="s">
        <v>1447</v>
      </c>
      <c r="H1155" s="167">
        <v>575.54999999999995</v>
      </c>
      <c r="I1155" s="168"/>
      <c r="L1155" s="163"/>
      <c r="M1155" s="169"/>
      <c r="T1155" s="170"/>
      <c r="AT1155" s="165" t="s">
        <v>173</v>
      </c>
      <c r="AU1155" s="165" t="s">
        <v>85</v>
      </c>
      <c r="AV1155" s="12" t="s">
        <v>85</v>
      </c>
      <c r="AW1155" s="12" t="s">
        <v>29</v>
      </c>
      <c r="AX1155" s="12" t="s">
        <v>76</v>
      </c>
      <c r="AY1155" s="165" t="s">
        <v>167</v>
      </c>
    </row>
    <row r="1156" spans="2:65" s="13" customFormat="1" x14ac:dyDescent="0.2">
      <c r="B1156" s="171"/>
      <c r="D1156" s="164" t="s">
        <v>173</v>
      </c>
      <c r="E1156" s="172" t="s">
        <v>1</v>
      </c>
      <c r="F1156" s="173" t="s">
        <v>177</v>
      </c>
      <c r="H1156" s="174">
        <v>770.93999999999994</v>
      </c>
      <c r="I1156" s="175"/>
      <c r="L1156" s="171"/>
      <c r="M1156" s="176"/>
      <c r="T1156" s="177"/>
      <c r="AT1156" s="172" t="s">
        <v>173</v>
      </c>
      <c r="AU1156" s="172" t="s">
        <v>85</v>
      </c>
      <c r="AV1156" s="13" t="s">
        <v>91</v>
      </c>
      <c r="AW1156" s="13" t="s">
        <v>29</v>
      </c>
      <c r="AX1156" s="13" t="s">
        <v>81</v>
      </c>
      <c r="AY1156" s="172" t="s">
        <v>167</v>
      </c>
    </row>
    <row r="1157" spans="2:65" s="1" customFormat="1" ht="21.75" customHeight="1" x14ac:dyDescent="0.2">
      <c r="B1157" s="149"/>
      <c r="C1157" s="150" t="s">
        <v>1448</v>
      </c>
      <c r="D1157" s="150" t="s">
        <v>169</v>
      </c>
      <c r="E1157" s="151" t="s">
        <v>1449</v>
      </c>
      <c r="F1157" s="152" t="s">
        <v>1450</v>
      </c>
      <c r="G1157" s="153" t="s">
        <v>299</v>
      </c>
      <c r="H1157" s="154">
        <v>5.19</v>
      </c>
      <c r="I1157" s="155"/>
      <c r="J1157" s="154">
        <f>ROUND(I1157*H1157,3)</f>
        <v>0</v>
      </c>
      <c r="K1157" s="156"/>
      <c r="L1157" s="33"/>
      <c r="M1157" s="157" t="s">
        <v>1</v>
      </c>
      <c r="N1157" s="158" t="s">
        <v>42</v>
      </c>
      <c r="P1157" s="159">
        <f>O1157*H1157</f>
        <v>0</v>
      </c>
      <c r="Q1157" s="159">
        <v>0</v>
      </c>
      <c r="R1157" s="159">
        <f>Q1157*H1157</f>
        <v>0</v>
      </c>
      <c r="S1157" s="159">
        <v>0</v>
      </c>
      <c r="T1157" s="160">
        <f>S1157*H1157</f>
        <v>0</v>
      </c>
      <c r="AR1157" s="161" t="s">
        <v>202</v>
      </c>
      <c r="AT1157" s="161" t="s">
        <v>169</v>
      </c>
      <c r="AU1157" s="161" t="s">
        <v>85</v>
      </c>
      <c r="AY1157" s="17" t="s">
        <v>167</v>
      </c>
      <c r="BE1157" s="96">
        <f>IF(N1157="základná",J1157,0)</f>
        <v>0</v>
      </c>
      <c r="BF1157" s="96">
        <f>IF(N1157="znížená",J1157,0)</f>
        <v>0</v>
      </c>
      <c r="BG1157" s="96">
        <f>IF(N1157="zákl. prenesená",J1157,0)</f>
        <v>0</v>
      </c>
      <c r="BH1157" s="96">
        <f>IF(N1157="zníž. prenesená",J1157,0)</f>
        <v>0</v>
      </c>
      <c r="BI1157" s="96">
        <f>IF(N1157="nulová",J1157,0)</f>
        <v>0</v>
      </c>
      <c r="BJ1157" s="17" t="s">
        <v>85</v>
      </c>
      <c r="BK1157" s="162">
        <f>ROUND(I1157*H1157,3)</f>
        <v>0</v>
      </c>
      <c r="BL1157" s="17" t="s">
        <v>202</v>
      </c>
      <c r="BM1157" s="161" t="s">
        <v>1451</v>
      </c>
    </row>
    <row r="1158" spans="2:65" s="12" customFormat="1" x14ac:dyDescent="0.2">
      <c r="B1158" s="163"/>
      <c r="D1158" s="164" t="s">
        <v>173</v>
      </c>
      <c r="E1158" s="165" t="s">
        <v>1</v>
      </c>
      <c r="F1158" s="166" t="s">
        <v>1452</v>
      </c>
      <c r="H1158" s="167">
        <v>5.19</v>
      </c>
      <c r="I1158" s="168"/>
      <c r="L1158" s="163"/>
      <c r="M1158" s="169"/>
      <c r="T1158" s="170"/>
      <c r="AT1158" s="165" t="s">
        <v>173</v>
      </c>
      <c r="AU1158" s="165" t="s">
        <v>85</v>
      </c>
      <c r="AV1158" s="12" t="s">
        <v>85</v>
      </c>
      <c r="AW1158" s="12" t="s">
        <v>29</v>
      </c>
      <c r="AX1158" s="12" t="s">
        <v>76</v>
      </c>
      <c r="AY1158" s="165" t="s">
        <v>167</v>
      </c>
    </row>
    <row r="1159" spans="2:65" s="13" customFormat="1" x14ac:dyDescent="0.2">
      <c r="B1159" s="171"/>
      <c r="D1159" s="164" t="s">
        <v>173</v>
      </c>
      <c r="E1159" s="172" t="s">
        <v>1</v>
      </c>
      <c r="F1159" s="173" t="s">
        <v>177</v>
      </c>
      <c r="H1159" s="174">
        <v>5.19</v>
      </c>
      <c r="I1159" s="175"/>
      <c r="L1159" s="171"/>
      <c r="M1159" s="176"/>
      <c r="T1159" s="177"/>
      <c r="AT1159" s="172" t="s">
        <v>173</v>
      </c>
      <c r="AU1159" s="172" t="s">
        <v>85</v>
      </c>
      <c r="AV1159" s="13" t="s">
        <v>91</v>
      </c>
      <c r="AW1159" s="13" t="s">
        <v>29</v>
      </c>
      <c r="AX1159" s="13" t="s">
        <v>81</v>
      </c>
      <c r="AY1159" s="172" t="s">
        <v>167</v>
      </c>
    </row>
    <row r="1160" spans="2:65" s="1" customFormat="1" ht="33" customHeight="1" x14ac:dyDescent="0.2">
      <c r="B1160" s="149"/>
      <c r="C1160" s="150" t="s">
        <v>845</v>
      </c>
      <c r="D1160" s="150" t="s">
        <v>169</v>
      </c>
      <c r="E1160" s="151" t="s">
        <v>1453</v>
      </c>
      <c r="F1160" s="152" t="s">
        <v>1454</v>
      </c>
      <c r="G1160" s="153" t="s">
        <v>299</v>
      </c>
      <c r="H1160" s="154">
        <v>362.05</v>
      </c>
      <c r="I1160" s="155"/>
      <c r="J1160" s="154">
        <f>ROUND(I1160*H1160,3)</f>
        <v>0</v>
      </c>
      <c r="K1160" s="156"/>
      <c r="L1160" s="33"/>
      <c r="M1160" s="157" t="s">
        <v>1</v>
      </c>
      <c r="N1160" s="158" t="s">
        <v>42</v>
      </c>
      <c r="P1160" s="159">
        <f>O1160*H1160</f>
        <v>0</v>
      </c>
      <c r="Q1160" s="159">
        <v>0</v>
      </c>
      <c r="R1160" s="159">
        <f>Q1160*H1160</f>
        <v>0</v>
      </c>
      <c r="S1160" s="159">
        <v>0</v>
      </c>
      <c r="T1160" s="160">
        <f>S1160*H1160</f>
        <v>0</v>
      </c>
      <c r="AR1160" s="161" t="s">
        <v>202</v>
      </c>
      <c r="AT1160" s="161" t="s">
        <v>169</v>
      </c>
      <c r="AU1160" s="161" t="s">
        <v>85</v>
      </c>
      <c r="AY1160" s="17" t="s">
        <v>167</v>
      </c>
      <c r="BE1160" s="96">
        <f>IF(N1160="základná",J1160,0)</f>
        <v>0</v>
      </c>
      <c r="BF1160" s="96">
        <f>IF(N1160="znížená",J1160,0)</f>
        <v>0</v>
      </c>
      <c r="BG1160" s="96">
        <f>IF(N1160="zákl. prenesená",J1160,0)</f>
        <v>0</v>
      </c>
      <c r="BH1160" s="96">
        <f>IF(N1160="zníž. prenesená",J1160,0)</f>
        <v>0</v>
      </c>
      <c r="BI1160" s="96">
        <f>IF(N1160="nulová",J1160,0)</f>
        <v>0</v>
      </c>
      <c r="BJ1160" s="17" t="s">
        <v>85</v>
      </c>
      <c r="BK1160" s="162">
        <f>ROUND(I1160*H1160,3)</f>
        <v>0</v>
      </c>
      <c r="BL1160" s="17" t="s">
        <v>202</v>
      </c>
      <c r="BM1160" s="161" t="s">
        <v>1455</v>
      </c>
    </row>
    <row r="1161" spans="2:65" s="12" customFormat="1" ht="22.5" x14ac:dyDescent="0.2">
      <c r="B1161" s="163"/>
      <c r="D1161" s="164" t="s">
        <v>173</v>
      </c>
      <c r="E1161" s="165" t="s">
        <v>1</v>
      </c>
      <c r="F1161" s="166" t="s">
        <v>1456</v>
      </c>
      <c r="H1161" s="167">
        <v>362.05</v>
      </c>
      <c r="I1161" s="168"/>
      <c r="L1161" s="163"/>
      <c r="M1161" s="169"/>
      <c r="T1161" s="170"/>
      <c r="AT1161" s="165" t="s">
        <v>173</v>
      </c>
      <c r="AU1161" s="165" t="s">
        <v>85</v>
      </c>
      <c r="AV1161" s="12" t="s">
        <v>85</v>
      </c>
      <c r="AW1161" s="12" t="s">
        <v>29</v>
      </c>
      <c r="AX1161" s="12" t="s">
        <v>76</v>
      </c>
      <c r="AY1161" s="165" t="s">
        <v>167</v>
      </c>
    </row>
    <row r="1162" spans="2:65" s="13" customFormat="1" x14ac:dyDescent="0.2">
      <c r="B1162" s="171"/>
      <c r="D1162" s="164" t="s">
        <v>173</v>
      </c>
      <c r="E1162" s="172" t="s">
        <v>1</v>
      </c>
      <c r="F1162" s="173" t="s">
        <v>177</v>
      </c>
      <c r="H1162" s="174">
        <v>362.05</v>
      </c>
      <c r="I1162" s="175"/>
      <c r="L1162" s="171"/>
      <c r="M1162" s="176"/>
      <c r="T1162" s="177"/>
      <c r="AT1162" s="172" t="s">
        <v>173</v>
      </c>
      <c r="AU1162" s="172" t="s">
        <v>85</v>
      </c>
      <c r="AV1162" s="13" t="s">
        <v>91</v>
      </c>
      <c r="AW1162" s="13" t="s">
        <v>29</v>
      </c>
      <c r="AX1162" s="13" t="s">
        <v>81</v>
      </c>
      <c r="AY1162" s="172" t="s">
        <v>167</v>
      </c>
    </row>
    <row r="1163" spans="2:65" s="1" customFormat="1" ht="24.2" customHeight="1" x14ac:dyDescent="0.2">
      <c r="B1163" s="149"/>
      <c r="C1163" s="191" t="s">
        <v>1457</v>
      </c>
      <c r="D1163" s="191" t="s">
        <v>262</v>
      </c>
      <c r="E1163" s="192" t="s">
        <v>1458</v>
      </c>
      <c r="F1163" s="193" t="s">
        <v>1459</v>
      </c>
      <c r="G1163" s="194" t="s">
        <v>299</v>
      </c>
      <c r="H1163" s="195">
        <v>369.291</v>
      </c>
      <c r="I1163" s="196"/>
      <c r="J1163" s="195">
        <f>ROUND(I1163*H1163,3)</f>
        <v>0</v>
      </c>
      <c r="K1163" s="197"/>
      <c r="L1163" s="198"/>
      <c r="M1163" s="199" t="s">
        <v>1</v>
      </c>
      <c r="N1163" s="200" t="s">
        <v>42</v>
      </c>
      <c r="P1163" s="159">
        <f>O1163*H1163</f>
        <v>0</v>
      </c>
      <c r="Q1163" s="159">
        <v>0</v>
      </c>
      <c r="R1163" s="159">
        <f>Q1163*H1163</f>
        <v>0</v>
      </c>
      <c r="S1163" s="159">
        <v>0</v>
      </c>
      <c r="T1163" s="160">
        <f>S1163*H1163</f>
        <v>0</v>
      </c>
      <c r="AR1163" s="161" t="s">
        <v>249</v>
      </c>
      <c r="AT1163" s="161" t="s">
        <v>262</v>
      </c>
      <c r="AU1163" s="161" t="s">
        <v>85</v>
      </c>
      <c r="AY1163" s="17" t="s">
        <v>167</v>
      </c>
      <c r="BE1163" s="96">
        <f>IF(N1163="základná",J1163,0)</f>
        <v>0</v>
      </c>
      <c r="BF1163" s="96">
        <f>IF(N1163="znížená",J1163,0)</f>
        <v>0</v>
      </c>
      <c r="BG1163" s="96">
        <f>IF(N1163="zákl. prenesená",J1163,0)</f>
        <v>0</v>
      </c>
      <c r="BH1163" s="96">
        <f>IF(N1163="zníž. prenesená",J1163,0)</f>
        <v>0</v>
      </c>
      <c r="BI1163" s="96">
        <f>IF(N1163="nulová",J1163,0)</f>
        <v>0</v>
      </c>
      <c r="BJ1163" s="17" t="s">
        <v>85</v>
      </c>
      <c r="BK1163" s="162">
        <f>ROUND(I1163*H1163,3)</f>
        <v>0</v>
      </c>
      <c r="BL1163" s="17" t="s">
        <v>202</v>
      </c>
      <c r="BM1163" s="161" t="s">
        <v>1460</v>
      </c>
    </row>
    <row r="1164" spans="2:65" s="12" customFormat="1" x14ac:dyDescent="0.2">
      <c r="B1164" s="163"/>
      <c r="D1164" s="164" t="s">
        <v>173</v>
      </c>
      <c r="E1164" s="165" t="s">
        <v>1</v>
      </c>
      <c r="F1164" s="166" t="s">
        <v>1461</v>
      </c>
      <c r="H1164" s="167">
        <v>369.291</v>
      </c>
      <c r="I1164" s="168"/>
      <c r="L1164" s="163"/>
      <c r="M1164" s="169"/>
      <c r="T1164" s="170"/>
      <c r="AT1164" s="165" t="s">
        <v>173</v>
      </c>
      <c r="AU1164" s="165" t="s">
        <v>85</v>
      </c>
      <c r="AV1164" s="12" t="s">
        <v>85</v>
      </c>
      <c r="AW1164" s="12" t="s">
        <v>29</v>
      </c>
      <c r="AX1164" s="12" t="s">
        <v>76</v>
      </c>
      <c r="AY1164" s="165" t="s">
        <v>167</v>
      </c>
    </row>
    <row r="1165" spans="2:65" s="13" customFormat="1" x14ac:dyDescent="0.2">
      <c r="B1165" s="171"/>
      <c r="D1165" s="164" t="s">
        <v>173</v>
      </c>
      <c r="E1165" s="172" t="s">
        <v>1</v>
      </c>
      <c r="F1165" s="173" t="s">
        <v>177</v>
      </c>
      <c r="H1165" s="174">
        <v>369.291</v>
      </c>
      <c r="I1165" s="175"/>
      <c r="L1165" s="171"/>
      <c r="M1165" s="176"/>
      <c r="T1165" s="177"/>
      <c r="AT1165" s="172" t="s">
        <v>173</v>
      </c>
      <c r="AU1165" s="172" t="s">
        <v>85</v>
      </c>
      <c r="AV1165" s="13" t="s">
        <v>91</v>
      </c>
      <c r="AW1165" s="13" t="s">
        <v>29</v>
      </c>
      <c r="AX1165" s="13" t="s">
        <v>81</v>
      </c>
      <c r="AY1165" s="172" t="s">
        <v>167</v>
      </c>
    </row>
    <row r="1166" spans="2:65" s="1" customFormat="1" ht="24.2" customHeight="1" x14ac:dyDescent="0.2">
      <c r="B1166" s="149"/>
      <c r="C1166" s="150" t="s">
        <v>848</v>
      </c>
      <c r="D1166" s="150" t="s">
        <v>169</v>
      </c>
      <c r="E1166" s="151" t="s">
        <v>1462</v>
      </c>
      <c r="F1166" s="152" t="s">
        <v>1463</v>
      </c>
      <c r="G1166" s="153" t="s">
        <v>299</v>
      </c>
      <c r="H1166" s="154">
        <v>12.734999999999999</v>
      </c>
      <c r="I1166" s="155"/>
      <c r="J1166" s="154">
        <f>ROUND(I1166*H1166,3)</f>
        <v>0</v>
      </c>
      <c r="K1166" s="156"/>
      <c r="L1166" s="33"/>
      <c r="M1166" s="157" t="s">
        <v>1</v>
      </c>
      <c r="N1166" s="158" t="s">
        <v>42</v>
      </c>
      <c r="P1166" s="159">
        <f>O1166*H1166</f>
        <v>0</v>
      </c>
      <c r="Q1166" s="159">
        <v>0</v>
      </c>
      <c r="R1166" s="159">
        <f>Q1166*H1166</f>
        <v>0</v>
      </c>
      <c r="S1166" s="159">
        <v>0</v>
      </c>
      <c r="T1166" s="160">
        <f>S1166*H1166</f>
        <v>0</v>
      </c>
      <c r="AR1166" s="161" t="s">
        <v>202</v>
      </c>
      <c r="AT1166" s="161" t="s">
        <v>169</v>
      </c>
      <c r="AU1166" s="161" t="s">
        <v>85</v>
      </c>
      <c r="AY1166" s="17" t="s">
        <v>167</v>
      </c>
      <c r="BE1166" s="96">
        <f>IF(N1166="základná",J1166,0)</f>
        <v>0</v>
      </c>
      <c r="BF1166" s="96">
        <f>IF(N1166="znížená",J1166,0)</f>
        <v>0</v>
      </c>
      <c r="BG1166" s="96">
        <f>IF(N1166="zákl. prenesená",J1166,0)</f>
        <v>0</v>
      </c>
      <c r="BH1166" s="96">
        <f>IF(N1166="zníž. prenesená",J1166,0)</f>
        <v>0</v>
      </c>
      <c r="BI1166" s="96">
        <f>IF(N1166="nulová",J1166,0)</f>
        <v>0</v>
      </c>
      <c r="BJ1166" s="17" t="s">
        <v>85</v>
      </c>
      <c r="BK1166" s="162">
        <f>ROUND(I1166*H1166,3)</f>
        <v>0</v>
      </c>
      <c r="BL1166" s="17" t="s">
        <v>202</v>
      </c>
      <c r="BM1166" s="161" t="s">
        <v>1464</v>
      </c>
    </row>
    <row r="1167" spans="2:65" s="12" customFormat="1" x14ac:dyDescent="0.2">
      <c r="B1167" s="163"/>
      <c r="D1167" s="164" t="s">
        <v>173</v>
      </c>
      <c r="E1167" s="165" t="s">
        <v>1</v>
      </c>
      <c r="F1167" s="166" t="s">
        <v>1465</v>
      </c>
      <c r="H1167" s="167">
        <v>3.39</v>
      </c>
      <c r="I1167" s="168"/>
      <c r="L1167" s="163"/>
      <c r="M1167" s="169"/>
      <c r="T1167" s="170"/>
      <c r="AT1167" s="165" t="s">
        <v>173</v>
      </c>
      <c r="AU1167" s="165" t="s">
        <v>85</v>
      </c>
      <c r="AV1167" s="12" t="s">
        <v>85</v>
      </c>
      <c r="AW1167" s="12" t="s">
        <v>29</v>
      </c>
      <c r="AX1167" s="12" t="s">
        <v>76</v>
      </c>
      <c r="AY1167" s="165" t="s">
        <v>167</v>
      </c>
    </row>
    <row r="1168" spans="2:65" s="12" customFormat="1" x14ac:dyDescent="0.2">
      <c r="B1168" s="163"/>
      <c r="D1168" s="164" t="s">
        <v>173</v>
      </c>
      <c r="E1168" s="165" t="s">
        <v>1</v>
      </c>
      <c r="F1168" s="166" t="s">
        <v>1466</v>
      </c>
      <c r="H1168" s="167">
        <v>4.6520000000000001</v>
      </c>
      <c r="I1168" s="168"/>
      <c r="L1168" s="163"/>
      <c r="M1168" s="169"/>
      <c r="T1168" s="170"/>
      <c r="AT1168" s="165" t="s">
        <v>173</v>
      </c>
      <c r="AU1168" s="165" t="s">
        <v>85</v>
      </c>
      <c r="AV1168" s="12" t="s">
        <v>85</v>
      </c>
      <c r="AW1168" s="12" t="s">
        <v>29</v>
      </c>
      <c r="AX1168" s="12" t="s">
        <v>76</v>
      </c>
      <c r="AY1168" s="165" t="s">
        <v>167</v>
      </c>
    </row>
    <row r="1169" spans="2:65" s="12" customFormat="1" x14ac:dyDescent="0.2">
      <c r="B1169" s="163"/>
      <c r="D1169" s="164" t="s">
        <v>173</v>
      </c>
      <c r="E1169" s="165" t="s">
        <v>1</v>
      </c>
      <c r="F1169" s="166" t="s">
        <v>1467</v>
      </c>
      <c r="H1169" s="167">
        <v>0.51</v>
      </c>
      <c r="I1169" s="168"/>
      <c r="L1169" s="163"/>
      <c r="M1169" s="169"/>
      <c r="T1169" s="170"/>
      <c r="AT1169" s="165" t="s">
        <v>173</v>
      </c>
      <c r="AU1169" s="165" t="s">
        <v>85</v>
      </c>
      <c r="AV1169" s="12" t="s">
        <v>85</v>
      </c>
      <c r="AW1169" s="12" t="s">
        <v>29</v>
      </c>
      <c r="AX1169" s="12" t="s">
        <v>76</v>
      </c>
      <c r="AY1169" s="165" t="s">
        <v>167</v>
      </c>
    </row>
    <row r="1170" spans="2:65" s="12" customFormat="1" x14ac:dyDescent="0.2">
      <c r="B1170" s="163"/>
      <c r="D1170" s="164" t="s">
        <v>173</v>
      </c>
      <c r="E1170" s="165" t="s">
        <v>1</v>
      </c>
      <c r="F1170" s="166" t="s">
        <v>1468</v>
      </c>
      <c r="H1170" s="167">
        <v>4.1829999999999998</v>
      </c>
      <c r="I1170" s="168"/>
      <c r="L1170" s="163"/>
      <c r="M1170" s="169"/>
      <c r="T1170" s="170"/>
      <c r="AT1170" s="165" t="s">
        <v>173</v>
      </c>
      <c r="AU1170" s="165" t="s">
        <v>85</v>
      </c>
      <c r="AV1170" s="12" t="s">
        <v>85</v>
      </c>
      <c r="AW1170" s="12" t="s">
        <v>29</v>
      </c>
      <c r="AX1170" s="12" t="s">
        <v>76</v>
      </c>
      <c r="AY1170" s="165" t="s">
        <v>167</v>
      </c>
    </row>
    <row r="1171" spans="2:65" s="13" customFormat="1" x14ac:dyDescent="0.2">
      <c r="B1171" s="171"/>
      <c r="D1171" s="164" t="s">
        <v>173</v>
      </c>
      <c r="E1171" s="172" t="s">
        <v>1</v>
      </c>
      <c r="F1171" s="173" t="s">
        <v>177</v>
      </c>
      <c r="H1171" s="174">
        <v>12.734999999999999</v>
      </c>
      <c r="I1171" s="175"/>
      <c r="L1171" s="171"/>
      <c r="M1171" s="176"/>
      <c r="T1171" s="177"/>
      <c r="AT1171" s="172" t="s">
        <v>173</v>
      </c>
      <c r="AU1171" s="172" t="s">
        <v>85</v>
      </c>
      <c r="AV1171" s="13" t="s">
        <v>91</v>
      </c>
      <c r="AW1171" s="13" t="s">
        <v>29</v>
      </c>
      <c r="AX1171" s="13" t="s">
        <v>81</v>
      </c>
      <c r="AY1171" s="172" t="s">
        <v>167</v>
      </c>
    </row>
    <row r="1172" spans="2:65" s="1" customFormat="1" ht="24.2" customHeight="1" x14ac:dyDescent="0.2">
      <c r="B1172" s="149"/>
      <c r="C1172" s="191" t="s">
        <v>1469</v>
      </c>
      <c r="D1172" s="191" t="s">
        <v>262</v>
      </c>
      <c r="E1172" s="192" t="s">
        <v>1470</v>
      </c>
      <c r="F1172" s="193" t="s">
        <v>1471</v>
      </c>
      <c r="G1172" s="194" t="s">
        <v>254</v>
      </c>
      <c r="H1172" s="195">
        <v>1</v>
      </c>
      <c r="I1172" s="196"/>
      <c r="J1172" s="195">
        <f>ROUND(I1172*H1172,3)</f>
        <v>0</v>
      </c>
      <c r="K1172" s="197"/>
      <c r="L1172" s="198"/>
      <c r="M1172" s="199" t="s">
        <v>1</v>
      </c>
      <c r="N1172" s="200" t="s">
        <v>42</v>
      </c>
      <c r="P1172" s="159">
        <f>O1172*H1172</f>
        <v>0</v>
      </c>
      <c r="Q1172" s="159">
        <v>0</v>
      </c>
      <c r="R1172" s="159">
        <f>Q1172*H1172</f>
        <v>0</v>
      </c>
      <c r="S1172" s="159">
        <v>0</v>
      </c>
      <c r="T1172" s="160">
        <f>S1172*H1172</f>
        <v>0</v>
      </c>
      <c r="AR1172" s="161" t="s">
        <v>249</v>
      </c>
      <c r="AT1172" s="161" t="s">
        <v>262</v>
      </c>
      <c r="AU1172" s="161" t="s">
        <v>85</v>
      </c>
      <c r="AY1172" s="17" t="s">
        <v>167</v>
      </c>
      <c r="BE1172" s="96">
        <f>IF(N1172="základná",J1172,0)</f>
        <v>0</v>
      </c>
      <c r="BF1172" s="96">
        <f>IF(N1172="znížená",J1172,0)</f>
        <v>0</v>
      </c>
      <c r="BG1172" s="96">
        <f>IF(N1172="zákl. prenesená",J1172,0)</f>
        <v>0</v>
      </c>
      <c r="BH1172" s="96">
        <f>IF(N1172="zníž. prenesená",J1172,0)</f>
        <v>0</v>
      </c>
      <c r="BI1172" s="96">
        <f>IF(N1172="nulová",J1172,0)</f>
        <v>0</v>
      </c>
      <c r="BJ1172" s="17" t="s">
        <v>85</v>
      </c>
      <c r="BK1172" s="162">
        <f>ROUND(I1172*H1172,3)</f>
        <v>0</v>
      </c>
      <c r="BL1172" s="17" t="s">
        <v>202</v>
      </c>
      <c r="BM1172" s="161" t="s">
        <v>1472</v>
      </c>
    </row>
    <row r="1173" spans="2:65" s="1" customFormat="1" ht="24.2" customHeight="1" x14ac:dyDescent="0.2">
      <c r="B1173" s="149"/>
      <c r="C1173" s="191" t="s">
        <v>852</v>
      </c>
      <c r="D1173" s="191" t="s">
        <v>262</v>
      </c>
      <c r="E1173" s="192" t="s">
        <v>1473</v>
      </c>
      <c r="F1173" s="193" t="s">
        <v>1474</v>
      </c>
      <c r="G1173" s="194" t="s">
        <v>254</v>
      </c>
      <c r="H1173" s="195">
        <v>1</v>
      </c>
      <c r="I1173" s="196"/>
      <c r="J1173" s="195">
        <f>ROUND(I1173*H1173,3)</f>
        <v>0</v>
      </c>
      <c r="K1173" s="197"/>
      <c r="L1173" s="198"/>
      <c r="M1173" s="199" t="s">
        <v>1</v>
      </c>
      <c r="N1173" s="200" t="s">
        <v>42</v>
      </c>
      <c r="P1173" s="159">
        <f>O1173*H1173</f>
        <v>0</v>
      </c>
      <c r="Q1173" s="159">
        <v>0</v>
      </c>
      <c r="R1173" s="159">
        <f>Q1173*H1173</f>
        <v>0</v>
      </c>
      <c r="S1173" s="159">
        <v>0</v>
      </c>
      <c r="T1173" s="160">
        <f>S1173*H1173</f>
        <v>0</v>
      </c>
      <c r="AR1173" s="161" t="s">
        <v>249</v>
      </c>
      <c r="AT1173" s="161" t="s">
        <v>262</v>
      </c>
      <c r="AU1173" s="161" t="s">
        <v>85</v>
      </c>
      <c r="AY1173" s="17" t="s">
        <v>167</v>
      </c>
      <c r="BE1173" s="96">
        <f>IF(N1173="základná",J1173,0)</f>
        <v>0</v>
      </c>
      <c r="BF1173" s="96">
        <f>IF(N1173="znížená",J1173,0)</f>
        <v>0</v>
      </c>
      <c r="BG1173" s="96">
        <f>IF(N1173="zákl. prenesená",J1173,0)</f>
        <v>0</v>
      </c>
      <c r="BH1173" s="96">
        <f>IF(N1173="zníž. prenesená",J1173,0)</f>
        <v>0</v>
      </c>
      <c r="BI1173" s="96">
        <f>IF(N1173="nulová",J1173,0)</f>
        <v>0</v>
      </c>
      <c r="BJ1173" s="17" t="s">
        <v>85</v>
      </c>
      <c r="BK1173" s="162">
        <f>ROUND(I1173*H1173,3)</f>
        <v>0</v>
      </c>
      <c r="BL1173" s="17" t="s">
        <v>202</v>
      </c>
      <c r="BM1173" s="161" t="s">
        <v>1475</v>
      </c>
    </row>
    <row r="1174" spans="2:65" s="1" customFormat="1" ht="33" customHeight="1" x14ac:dyDescent="0.2">
      <c r="B1174" s="149"/>
      <c r="C1174" s="191" t="s">
        <v>1476</v>
      </c>
      <c r="D1174" s="191" t="s">
        <v>262</v>
      </c>
      <c r="E1174" s="192" t="s">
        <v>1477</v>
      </c>
      <c r="F1174" s="193" t="s">
        <v>1478</v>
      </c>
      <c r="G1174" s="194" t="s">
        <v>254</v>
      </c>
      <c r="H1174" s="195">
        <v>1</v>
      </c>
      <c r="I1174" s="196"/>
      <c r="J1174" s="195">
        <f>ROUND(I1174*H1174,3)</f>
        <v>0</v>
      </c>
      <c r="K1174" s="197"/>
      <c r="L1174" s="198"/>
      <c r="M1174" s="199" t="s">
        <v>1</v>
      </c>
      <c r="N1174" s="200" t="s">
        <v>42</v>
      </c>
      <c r="P1174" s="159">
        <f>O1174*H1174</f>
        <v>0</v>
      </c>
      <c r="Q1174" s="159">
        <v>0</v>
      </c>
      <c r="R1174" s="159">
        <f>Q1174*H1174</f>
        <v>0</v>
      </c>
      <c r="S1174" s="159">
        <v>0</v>
      </c>
      <c r="T1174" s="160">
        <f>S1174*H1174</f>
        <v>0</v>
      </c>
      <c r="AR1174" s="161" t="s">
        <v>249</v>
      </c>
      <c r="AT1174" s="161" t="s">
        <v>262</v>
      </c>
      <c r="AU1174" s="161" t="s">
        <v>85</v>
      </c>
      <c r="AY1174" s="17" t="s">
        <v>167</v>
      </c>
      <c r="BE1174" s="96">
        <f>IF(N1174="základná",J1174,0)</f>
        <v>0</v>
      </c>
      <c r="BF1174" s="96">
        <f>IF(N1174="znížená",J1174,0)</f>
        <v>0</v>
      </c>
      <c r="BG1174" s="96">
        <f>IF(N1174="zákl. prenesená",J1174,0)</f>
        <v>0</v>
      </c>
      <c r="BH1174" s="96">
        <f>IF(N1174="zníž. prenesená",J1174,0)</f>
        <v>0</v>
      </c>
      <c r="BI1174" s="96">
        <f>IF(N1174="nulová",J1174,0)</f>
        <v>0</v>
      </c>
      <c r="BJ1174" s="17" t="s">
        <v>85</v>
      </c>
      <c r="BK1174" s="162">
        <f>ROUND(I1174*H1174,3)</f>
        <v>0</v>
      </c>
      <c r="BL1174" s="17" t="s">
        <v>202</v>
      </c>
      <c r="BM1174" s="161" t="s">
        <v>1479</v>
      </c>
    </row>
    <row r="1175" spans="2:65" s="1" customFormat="1" ht="24.2" customHeight="1" x14ac:dyDescent="0.2">
      <c r="B1175" s="149"/>
      <c r="C1175" s="191" t="s">
        <v>875</v>
      </c>
      <c r="D1175" s="191" t="s">
        <v>262</v>
      </c>
      <c r="E1175" s="192" t="s">
        <v>1480</v>
      </c>
      <c r="F1175" s="193" t="s">
        <v>1481</v>
      </c>
      <c r="G1175" s="194" t="s">
        <v>254</v>
      </c>
      <c r="H1175" s="195">
        <v>1</v>
      </c>
      <c r="I1175" s="196"/>
      <c r="J1175" s="195">
        <f>ROUND(I1175*H1175,3)</f>
        <v>0</v>
      </c>
      <c r="K1175" s="197"/>
      <c r="L1175" s="198"/>
      <c r="M1175" s="199" t="s">
        <v>1</v>
      </c>
      <c r="N1175" s="200" t="s">
        <v>42</v>
      </c>
      <c r="P1175" s="159">
        <f>O1175*H1175</f>
        <v>0</v>
      </c>
      <c r="Q1175" s="159">
        <v>0</v>
      </c>
      <c r="R1175" s="159">
        <f>Q1175*H1175</f>
        <v>0</v>
      </c>
      <c r="S1175" s="159">
        <v>0</v>
      </c>
      <c r="T1175" s="160">
        <f>S1175*H1175</f>
        <v>0</v>
      </c>
      <c r="AR1175" s="161" t="s">
        <v>249</v>
      </c>
      <c r="AT1175" s="161" t="s">
        <v>262</v>
      </c>
      <c r="AU1175" s="161" t="s">
        <v>85</v>
      </c>
      <c r="AY1175" s="17" t="s">
        <v>167</v>
      </c>
      <c r="BE1175" s="96">
        <f>IF(N1175="základná",J1175,0)</f>
        <v>0</v>
      </c>
      <c r="BF1175" s="96">
        <f>IF(N1175="znížená",J1175,0)</f>
        <v>0</v>
      </c>
      <c r="BG1175" s="96">
        <f>IF(N1175="zákl. prenesená",J1175,0)</f>
        <v>0</v>
      </c>
      <c r="BH1175" s="96">
        <f>IF(N1175="zníž. prenesená",J1175,0)</f>
        <v>0</v>
      </c>
      <c r="BI1175" s="96">
        <f>IF(N1175="nulová",J1175,0)</f>
        <v>0</v>
      </c>
      <c r="BJ1175" s="17" t="s">
        <v>85</v>
      </c>
      <c r="BK1175" s="162">
        <f>ROUND(I1175*H1175,3)</f>
        <v>0</v>
      </c>
      <c r="BL1175" s="17" t="s">
        <v>202</v>
      </c>
      <c r="BM1175" s="161" t="s">
        <v>1482</v>
      </c>
    </row>
    <row r="1176" spans="2:65" s="1" customFormat="1" ht="44.25" customHeight="1" x14ac:dyDescent="0.2">
      <c r="B1176" s="149"/>
      <c r="C1176" s="150" t="s">
        <v>1483</v>
      </c>
      <c r="D1176" s="150" t="s">
        <v>169</v>
      </c>
      <c r="E1176" s="151" t="s">
        <v>1484</v>
      </c>
      <c r="F1176" s="152" t="s">
        <v>1485</v>
      </c>
      <c r="G1176" s="153" t="s">
        <v>306</v>
      </c>
      <c r="H1176" s="154">
        <v>50.134999999999998</v>
      </c>
      <c r="I1176" s="155"/>
      <c r="J1176" s="154">
        <f>ROUND(I1176*H1176,3)</f>
        <v>0</v>
      </c>
      <c r="K1176" s="156"/>
      <c r="L1176" s="33"/>
      <c r="M1176" s="157" t="s">
        <v>1</v>
      </c>
      <c r="N1176" s="158" t="s">
        <v>42</v>
      </c>
      <c r="P1176" s="159">
        <f>O1176*H1176</f>
        <v>0</v>
      </c>
      <c r="Q1176" s="159">
        <v>0</v>
      </c>
      <c r="R1176" s="159">
        <f>Q1176*H1176</f>
        <v>0</v>
      </c>
      <c r="S1176" s="159">
        <v>0</v>
      </c>
      <c r="T1176" s="160">
        <f>S1176*H1176</f>
        <v>0</v>
      </c>
      <c r="AR1176" s="161" t="s">
        <v>202</v>
      </c>
      <c r="AT1176" s="161" t="s">
        <v>169</v>
      </c>
      <c r="AU1176" s="161" t="s">
        <v>85</v>
      </c>
      <c r="AY1176" s="17" t="s">
        <v>167</v>
      </c>
      <c r="BE1176" s="96">
        <f>IF(N1176="základná",J1176,0)</f>
        <v>0</v>
      </c>
      <c r="BF1176" s="96">
        <f>IF(N1176="znížená",J1176,0)</f>
        <v>0</v>
      </c>
      <c r="BG1176" s="96">
        <f>IF(N1176="zákl. prenesená",J1176,0)</f>
        <v>0</v>
      </c>
      <c r="BH1176" s="96">
        <f>IF(N1176="zníž. prenesená",J1176,0)</f>
        <v>0</v>
      </c>
      <c r="BI1176" s="96">
        <f>IF(N1176="nulová",J1176,0)</f>
        <v>0</v>
      </c>
      <c r="BJ1176" s="17" t="s">
        <v>85</v>
      </c>
      <c r="BK1176" s="162">
        <f>ROUND(I1176*H1176,3)</f>
        <v>0</v>
      </c>
      <c r="BL1176" s="17" t="s">
        <v>202</v>
      </c>
      <c r="BM1176" s="161" t="s">
        <v>1486</v>
      </c>
    </row>
    <row r="1177" spans="2:65" s="12" customFormat="1" ht="22.5" x14ac:dyDescent="0.2">
      <c r="B1177" s="163"/>
      <c r="D1177" s="164" t="s">
        <v>173</v>
      </c>
      <c r="E1177" s="165" t="s">
        <v>1</v>
      </c>
      <c r="F1177" s="166" t="s">
        <v>1487</v>
      </c>
      <c r="H1177" s="167">
        <v>13.244999999999999</v>
      </c>
      <c r="I1177" s="168"/>
      <c r="L1177" s="163"/>
      <c r="M1177" s="169"/>
      <c r="T1177" s="170"/>
      <c r="AT1177" s="165" t="s">
        <v>173</v>
      </c>
      <c r="AU1177" s="165" t="s">
        <v>85</v>
      </c>
      <c r="AV1177" s="12" t="s">
        <v>85</v>
      </c>
      <c r="AW1177" s="12" t="s">
        <v>29</v>
      </c>
      <c r="AX1177" s="12" t="s">
        <v>76</v>
      </c>
      <c r="AY1177" s="165" t="s">
        <v>167</v>
      </c>
    </row>
    <row r="1178" spans="2:65" s="12" customFormat="1" x14ac:dyDescent="0.2">
      <c r="B1178" s="163"/>
      <c r="D1178" s="164" t="s">
        <v>173</v>
      </c>
      <c r="E1178" s="165" t="s">
        <v>1</v>
      </c>
      <c r="F1178" s="166" t="s">
        <v>1488</v>
      </c>
      <c r="H1178" s="167">
        <v>18.2</v>
      </c>
      <c r="I1178" s="168"/>
      <c r="L1178" s="163"/>
      <c r="M1178" s="169"/>
      <c r="T1178" s="170"/>
      <c r="AT1178" s="165" t="s">
        <v>173</v>
      </c>
      <c r="AU1178" s="165" t="s">
        <v>85</v>
      </c>
      <c r="AV1178" s="12" t="s">
        <v>85</v>
      </c>
      <c r="AW1178" s="12" t="s">
        <v>29</v>
      </c>
      <c r="AX1178" s="12" t="s">
        <v>76</v>
      </c>
      <c r="AY1178" s="165" t="s">
        <v>167</v>
      </c>
    </row>
    <row r="1179" spans="2:65" s="12" customFormat="1" x14ac:dyDescent="0.2">
      <c r="B1179" s="163"/>
      <c r="D1179" s="164" t="s">
        <v>173</v>
      </c>
      <c r="E1179" s="165" t="s">
        <v>1</v>
      </c>
      <c r="F1179" s="166" t="s">
        <v>1489</v>
      </c>
      <c r="H1179" s="167">
        <v>18.690000000000001</v>
      </c>
      <c r="I1179" s="168"/>
      <c r="L1179" s="163"/>
      <c r="M1179" s="169"/>
      <c r="T1179" s="170"/>
      <c r="AT1179" s="165" t="s">
        <v>173</v>
      </c>
      <c r="AU1179" s="165" t="s">
        <v>85</v>
      </c>
      <c r="AV1179" s="12" t="s">
        <v>85</v>
      </c>
      <c r="AW1179" s="12" t="s">
        <v>29</v>
      </c>
      <c r="AX1179" s="12" t="s">
        <v>76</v>
      </c>
      <c r="AY1179" s="165" t="s">
        <v>167</v>
      </c>
    </row>
    <row r="1180" spans="2:65" s="13" customFormat="1" x14ac:dyDescent="0.2">
      <c r="B1180" s="171"/>
      <c r="D1180" s="164" t="s">
        <v>173</v>
      </c>
      <c r="E1180" s="172" t="s">
        <v>1</v>
      </c>
      <c r="F1180" s="173" t="s">
        <v>177</v>
      </c>
      <c r="H1180" s="174">
        <v>50.135000000000005</v>
      </c>
      <c r="I1180" s="175"/>
      <c r="L1180" s="171"/>
      <c r="M1180" s="176"/>
      <c r="T1180" s="177"/>
      <c r="AT1180" s="172" t="s">
        <v>173</v>
      </c>
      <c r="AU1180" s="172" t="s">
        <v>85</v>
      </c>
      <c r="AV1180" s="13" t="s">
        <v>91</v>
      </c>
      <c r="AW1180" s="13" t="s">
        <v>29</v>
      </c>
      <c r="AX1180" s="13" t="s">
        <v>81</v>
      </c>
      <c r="AY1180" s="172" t="s">
        <v>167</v>
      </c>
    </row>
    <row r="1181" spans="2:65" s="1" customFormat="1" ht="33" customHeight="1" x14ac:dyDescent="0.2">
      <c r="B1181" s="149"/>
      <c r="C1181" s="191" t="s">
        <v>881</v>
      </c>
      <c r="D1181" s="191" t="s">
        <v>262</v>
      </c>
      <c r="E1181" s="192" t="s">
        <v>1490</v>
      </c>
      <c r="F1181" s="193" t="s">
        <v>1491</v>
      </c>
      <c r="G1181" s="194" t="s">
        <v>481</v>
      </c>
      <c r="H1181" s="195">
        <v>171.04</v>
      </c>
      <c r="I1181" s="196"/>
      <c r="J1181" s="195">
        <f>ROUND(I1181*H1181,3)</f>
        <v>0</v>
      </c>
      <c r="K1181" s="197"/>
      <c r="L1181" s="198"/>
      <c r="M1181" s="199" t="s">
        <v>1</v>
      </c>
      <c r="N1181" s="200" t="s">
        <v>42</v>
      </c>
      <c r="P1181" s="159">
        <f>O1181*H1181</f>
        <v>0</v>
      </c>
      <c r="Q1181" s="159">
        <v>0</v>
      </c>
      <c r="R1181" s="159">
        <f>Q1181*H1181</f>
        <v>0</v>
      </c>
      <c r="S1181" s="159">
        <v>0</v>
      </c>
      <c r="T1181" s="160">
        <f>S1181*H1181</f>
        <v>0</v>
      </c>
      <c r="AR1181" s="161" t="s">
        <v>249</v>
      </c>
      <c r="AT1181" s="161" t="s">
        <v>262</v>
      </c>
      <c r="AU1181" s="161" t="s">
        <v>85</v>
      </c>
      <c r="AY1181" s="17" t="s">
        <v>167</v>
      </c>
      <c r="BE1181" s="96">
        <f>IF(N1181="základná",J1181,0)</f>
        <v>0</v>
      </c>
      <c r="BF1181" s="96">
        <f>IF(N1181="znížená",J1181,0)</f>
        <v>0</v>
      </c>
      <c r="BG1181" s="96">
        <f>IF(N1181="zákl. prenesená",J1181,0)</f>
        <v>0</v>
      </c>
      <c r="BH1181" s="96">
        <f>IF(N1181="zníž. prenesená",J1181,0)</f>
        <v>0</v>
      </c>
      <c r="BI1181" s="96">
        <f>IF(N1181="nulová",J1181,0)</f>
        <v>0</v>
      </c>
      <c r="BJ1181" s="17" t="s">
        <v>85</v>
      </c>
      <c r="BK1181" s="162">
        <f>ROUND(I1181*H1181,3)</f>
        <v>0</v>
      </c>
      <c r="BL1181" s="17" t="s">
        <v>202</v>
      </c>
      <c r="BM1181" s="161" t="s">
        <v>1492</v>
      </c>
    </row>
    <row r="1182" spans="2:65" s="12" customFormat="1" x14ac:dyDescent="0.2">
      <c r="B1182" s="163"/>
      <c r="D1182" s="164" t="s">
        <v>173</v>
      </c>
      <c r="E1182" s="165" t="s">
        <v>1</v>
      </c>
      <c r="F1182" s="166" t="s">
        <v>1493</v>
      </c>
      <c r="H1182" s="167">
        <v>171.04</v>
      </c>
      <c r="I1182" s="168"/>
      <c r="L1182" s="163"/>
      <c r="M1182" s="169"/>
      <c r="T1182" s="170"/>
      <c r="AT1182" s="165" t="s">
        <v>173</v>
      </c>
      <c r="AU1182" s="165" t="s">
        <v>85</v>
      </c>
      <c r="AV1182" s="12" t="s">
        <v>85</v>
      </c>
      <c r="AW1182" s="12" t="s">
        <v>29</v>
      </c>
      <c r="AX1182" s="12" t="s">
        <v>76</v>
      </c>
      <c r="AY1182" s="165" t="s">
        <v>167</v>
      </c>
    </row>
    <row r="1183" spans="2:65" s="13" customFormat="1" x14ac:dyDescent="0.2">
      <c r="B1183" s="171"/>
      <c r="D1183" s="164" t="s">
        <v>173</v>
      </c>
      <c r="E1183" s="172" t="s">
        <v>1</v>
      </c>
      <c r="F1183" s="173" t="s">
        <v>177</v>
      </c>
      <c r="H1183" s="174">
        <v>171.04</v>
      </c>
      <c r="I1183" s="175"/>
      <c r="L1183" s="171"/>
      <c r="M1183" s="176"/>
      <c r="T1183" s="177"/>
      <c r="AT1183" s="172" t="s">
        <v>173</v>
      </c>
      <c r="AU1183" s="172" t="s">
        <v>85</v>
      </c>
      <c r="AV1183" s="13" t="s">
        <v>91</v>
      </c>
      <c r="AW1183" s="13" t="s">
        <v>29</v>
      </c>
      <c r="AX1183" s="13" t="s">
        <v>81</v>
      </c>
      <c r="AY1183" s="172" t="s">
        <v>167</v>
      </c>
    </row>
    <row r="1184" spans="2:65" s="1" customFormat="1" ht="49.15" customHeight="1" x14ac:dyDescent="0.2">
      <c r="B1184" s="149"/>
      <c r="C1184" s="191" t="s">
        <v>1494</v>
      </c>
      <c r="D1184" s="191" t="s">
        <v>262</v>
      </c>
      <c r="E1184" s="192" t="s">
        <v>1495</v>
      </c>
      <c r="F1184" s="193" t="s">
        <v>1496</v>
      </c>
      <c r="G1184" s="194" t="s">
        <v>481</v>
      </c>
      <c r="H1184" s="195">
        <v>273.74599999999998</v>
      </c>
      <c r="I1184" s="196"/>
      <c r="J1184" s="195">
        <f>ROUND(I1184*H1184,3)</f>
        <v>0</v>
      </c>
      <c r="K1184" s="197"/>
      <c r="L1184" s="198"/>
      <c r="M1184" s="199" t="s">
        <v>1</v>
      </c>
      <c r="N1184" s="200" t="s">
        <v>42</v>
      </c>
      <c r="P1184" s="159">
        <f>O1184*H1184</f>
        <v>0</v>
      </c>
      <c r="Q1184" s="159">
        <v>0</v>
      </c>
      <c r="R1184" s="159">
        <f>Q1184*H1184</f>
        <v>0</v>
      </c>
      <c r="S1184" s="159">
        <v>0</v>
      </c>
      <c r="T1184" s="160">
        <f>S1184*H1184</f>
        <v>0</v>
      </c>
      <c r="AR1184" s="161" t="s">
        <v>249</v>
      </c>
      <c r="AT1184" s="161" t="s">
        <v>262</v>
      </c>
      <c r="AU1184" s="161" t="s">
        <v>85</v>
      </c>
      <c r="AY1184" s="17" t="s">
        <v>167</v>
      </c>
      <c r="BE1184" s="96">
        <f>IF(N1184="základná",J1184,0)</f>
        <v>0</v>
      </c>
      <c r="BF1184" s="96">
        <f>IF(N1184="znížená",J1184,0)</f>
        <v>0</v>
      </c>
      <c r="BG1184" s="96">
        <f>IF(N1184="zákl. prenesená",J1184,0)</f>
        <v>0</v>
      </c>
      <c r="BH1184" s="96">
        <f>IF(N1184="zníž. prenesená",J1184,0)</f>
        <v>0</v>
      </c>
      <c r="BI1184" s="96">
        <f>IF(N1184="nulová",J1184,0)</f>
        <v>0</v>
      </c>
      <c r="BJ1184" s="17" t="s">
        <v>85</v>
      </c>
      <c r="BK1184" s="162">
        <f>ROUND(I1184*H1184,3)</f>
        <v>0</v>
      </c>
      <c r="BL1184" s="17" t="s">
        <v>202</v>
      </c>
      <c r="BM1184" s="161" t="s">
        <v>1497</v>
      </c>
    </row>
    <row r="1185" spans="2:65" s="12" customFormat="1" x14ac:dyDescent="0.2">
      <c r="B1185" s="163"/>
      <c r="D1185" s="164" t="s">
        <v>173</v>
      </c>
      <c r="E1185" s="165" t="s">
        <v>1</v>
      </c>
      <c r="F1185" s="166" t="s">
        <v>1498</v>
      </c>
      <c r="H1185" s="167">
        <v>273.74599999999998</v>
      </c>
      <c r="I1185" s="168"/>
      <c r="L1185" s="163"/>
      <c r="M1185" s="169"/>
      <c r="T1185" s="170"/>
      <c r="AT1185" s="165" t="s">
        <v>173</v>
      </c>
      <c r="AU1185" s="165" t="s">
        <v>85</v>
      </c>
      <c r="AV1185" s="12" t="s">
        <v>85</v>
      </c>
      <c r="AW1185" s="12" t="s">
        <v>29</v>
      </c>
      <c r="AX1185" s="12" t="s">
        <v>76</v>
      </c>
      <c r="AY1185" s="165" t="s">
        <v>167</v>
      </c>
    </row>
    <row r="1186" spans="2:65" s="13" customFormat="1" x14ac:dyDescent="0.2">
      <c r="B1186" s="171"/>
      <c r="D1186" s="164" t="s">
        <v>173</v>
      </c>
      <c r="E1186" s="172" t="s">
        <v>1</v>
      </c>
      <c r="F1186" s="173" t="s">
        <v>177</v>
      </c>
      <c r="H1186" s="174">
        <v>273.74599999999998</v>
      </c>
      <c r="I1186" s="175"/>
      <c r="L1186" s="171"/>
      <c r="M1186" s="176"/>
      <c r="T1186" s="177"/>
      <c r="AT1186" s="172" t="s">
        <v>173</v>
      </c>
      <c r="AU1186" s="172" t="s">
        <v>85</v>
      </c>
      <c r="AV1186" s="13" t="s">
        <v>91</v>
      </c>
      <c r="AW1186" s="13" t="s">
        <v>29</v>
      </c>
      <c r="AX1186" s="13" t="s">
        <v>81</v>
      </c>
      <c r="AY1186" s="172" t="s">
        <v>167</v>
      </c>
    </row>
    <row r="1187" spans="2:65" s="1" customFormat="1" ht="49.15" customHeight="1" x14ac:dyDescent="0.2">
      <c r="B1187" s="149"/>
      <c r="C1187" s="191" t="s">
        <v>889</v>
      </c>
      <c r="D1187" s="191" t="s">
        <v>262</v>
      </c>
      <c r="E1187" s="192" t="s">
        <v>1499</v>
      </c>
      <c r="F1187" s="193" t="s">
        <v>1500</v>
      </c>
      <c r="G1187" s="194" t="s">
        <v>481</v>
      </c>
      <c r="H1187" s="195">
        <v>278.09100000000001</v>
      </c>
      <c r="I1187" s="196"/>
      <c r="J1187" s="195">
        <f>ROUND(I1187*H1187,3)</f>
        <v>0</v>
      </c>
      <c r="K1187" s="197"/>
      <c r="L1187" s="198"/>
      <c r="M1187" s="199" t="s">
        <v>1</v>
      </c>
      <c r="N1187" s="200" t="s">
        <v>42</v>
      </c>
      <c r="P1187" s="159">
        <f>O1187*H1187</f>
        <v>0</v>
      </c>
      <c r="Q1187" s="159">
        <v>0</v>
      </c>
      <c r="R1187" s="159">
        <f>Q1187*H1187</f>
        <v>0</v>
      </c>
      <c r="S1187" s="159">
        <v>0</v>
      </c>
      <c r="T1187" s="160">
        <f>S1187*H1187</f>
        <v>0</v>
      </c>
      <c r="AR1187" s="161" t="s">
        <v>249</v>
      </c>
      <c r="AT1187" s="161" t="s">
        <v>262</v>
      </c>
      <c r="AU1187" s="161" t="s">
        <v>85</v>
      </c>
      <c r="AY1187" s="17" t="s">
        <v>167</v>
      </c>
      <c r="BE1187" s="96">
        <f>IF(N1187="základná",J1187,0)</f>
        <v>0</v>
      </c>
      <c r="BF1187" s="96">
        <f>IF(N1187="znížená",J1187,0)</f>
        <v>0</v>
      </c>
      <c r="BG1187" s="96">
        <f>IF(N1187="zákl. prenesená",J1187,0)</f>
        <v>0</v>
      </c>
      <c r="BH1187" s="96">
        <f>IF(N1187="zníž. prenesená",J1187,0)</f>
        <v>0</v>
      </c>
      <c r="BI1187" s="96">
        <f>IF(N1187="nulová",J1187,0)</f>
        <v>0</v>
      </c>
      <c r="BJ1187" s="17" t="s">
        <v>85</v>
      </c>
      <c r="BK1187" s="162">
        <f>ROUND(I1187*H1187,3)</f>
        <v>0</v>
      </c>
      <c r="BL1187" s="17" t="s">
        <v>202</v>
      </c>
      <c r="BM1187" s="161" t="s">
        <v>1501</v>
      </c>
    </row>
    <row r="1188" spans="2:65" s="12" customFormat="1" ht="22.5" x14ac:dyDescent="0.2">
      <c r="B1188" s="163"/>
      <c r="D1188" s="164" t="s">
        <v>173</v>
      </c>
      <c r="E1188" s="165" t="s">
        <v>1</v>
      </c>
      <c r="F1188" s="166" t="s">
        <v>1502</v>
      </c>
      <c r="H1188" s="167">
        <v>278.09100000000001</v>
      </c>
      <c r="I1188" s="168"/>
      <c r="L1188" s="163"/>
      <c r="M1188" s="169"/>
      <c r="T1188" s="170"/>
      <c r="AT1188" s="165" t="s">
        <v>173</v>
      </c>
      <c r="AU1188" s="165" t="s">
        <v>85</v>
      </c>
      <c r="AV1188" s="12" t="s">
        <v>85</v>
      </c>
      <c r="AW1188" s="12" t="s">
        <v>29</v>
      </c>
      <c r="AX1188" s="12" t="s">
        <v>76</v>
      </c>
      <c r="AY1188" s="165" t="s">
        <v>167</v>
      </c>
    </row>
    <row r="1189" spans="2:65" s="13" customFormat="1" x14ac:dyDescent="0.2">
      <c r="B1189" s="171"/>
      <c r="D1189" s="164" t="s">
        <v>173</v>
      </c>
      <c r="E1189" s="172" t="s">
        <v>1</v>
      </c>
      <c r="F1189" s="173" t="s">
        <v>177</v>
      </c>
      <c r="H1189" s="174">
        <v>278.09100000000001</v>
      </c>
      <c r="I1189" s="175"/>
      <c r="L1189" s="171"/>
      <c r="M1189" s="176"/>
      <c r="T1189" s="177"/>
      <c r="AT1189" s="172" t="s">
        <v>173</v>
      </c>
      <c r="AU1189" s="172" t="s">
        <v>85</v>
      </c>
      <c r="AV1189" s="13" t="s">
        <v>91</v>
      </c>
      <c r="AW1189" s="13" t="s">
        <v>29</v>
      </c>
      <c r="AX1189" s="13" t="s">
        <v>81</v>
      </c>
      <c r="AY1189" s="172" t="s">
        <v>167</v>
      </c>
    </row>
    <row r="1190" spans="2:65" s="1" customFormat="1" ht="24.2" customHeight="1" x14ac:dyDescent="0.2">
      <c r="B1190" s="149"/>
      <c r="C1190" s="150" t="s">
        <v>1503</v>
      </c>
      <c r="D1190" s="150" t="s">
        <v>169</v>
      </c>
      <c r="E1190" s="151" t="s">
        <v>1504</v>
      </c>
      <c r="F1190" s="152" t="s">
        <v>1505</v>
      </c>
      <c r="G1190" s="153" t="s">
        <v>299</v>
      </c>
      <c r="H1190" s="154">
        <v>423.58300000000003</v>
      </c>
      <c r="I1190" s="155"/>
      <c r="J1190" s="154">
        <f>ROUND(I1190*H1190,3)</f>
        <v>0</v>
      </c>
      <c r="K1190" s="156"/>
      <c r="L1190" s="33"/>
      <c r="M1190" s="157" t="s">
        <v>1</v>
      </c>
      <c r="N1190" s="158" t="s">
        <v>42</v>
      </c>
      <c r="P1190" s="159">
        <f>O1190*H1190</f>
        <v>0</v>
      </c>
      <c r="Q1190" s="159">
        <v>0</v>
      </c>
      <c r="R1190" s="159">
        <f>Q1190*H1190</f>
        <v>0</v>
      </c>
      <c r="S1190" s="159">
        <v>0</v>
      </c>
      <c r="T1190" s="160">
        <f>S1190*H1190</f>
        <v>0</v>
      </c>
      <c r="AR1190" s="161" t="s">
        <v>202</v>
      </c>
      <c r="AT1190" s="161" t="s">
        <v>169</v>
      </c>
      <c r="AU1190" s="161" t="s">
        <v>85</v>
      </c>
      <c r="AY1190" s="17" t="s">
        <v>167</v>
      </c>
      <c r="BE1190" s="96">
        <f>IF(N1190="základná",J1190,0)</f>
        <v>0</v>
      </c>
      <c r="BF1190" s="96">
        <f>IF(N1190="znížená",J1190,0)</f>
        <v>0</v>
      </c>
      <c r="BG1190" s="96">
        <f>IF(N1190="zákl. prenesená",J1190,0)</f>
        <v>0</v>
      </c>
      <c r="BH1190" s="96">
        <f>IF(N1190="zníž. prenesená",J1190,0)</f>
        <v>0</v>
      </c>
      <c r="BI1190" s="96">
        <f>IF(N1190="nulová",J1190,0)</f>
        <v>0</v>
      </c>
      <c r="BJ1190" s="17" t="s">
        <v>85</v>
      </c>
      <c r="BK1190" s="162">
        <f>ROUND(I1190*H1190,3)</f>
        <v>0</v>
      </c>
      <c r="BL1190" s="17" t="s">
        <v>202</v>
      </c>
      <c r="BM1190" s="161" t="s">
        <v>1506</v>
      </c>
    </row>
    <row r="1191" spans="2:65" s="12" customFormat="1" x14ac:dyDescent="0.2">
      <c r="B1191" s="163"/>
      <c r="D1191" s="164" t="s">
        <v>173</v>
      </c>
      <c r="E1191" s="165" t="s">
        <v>1</v>
      </c>
      <c r="F1191" s="166" t="s">
        <v>1507</v>
      </c>
      <c r="H1191" s="167">
        <v>7.23</v>
      </c>
      <c r="I1191" s="168"/>
      <c r="L1191" s="163"/>
      <c r="M1191" s="169"/>
      <c r="T1191" s="170"/>
      <c r="AT1191" s="165" t="s">
        <v>173</v>
      </c>
      <c r="AU1191" s="165" t="s">
        <v>85</v>
      </c>
      <c r="AV1191" s="12" t="s">
        <v>85</v>
      </c>
      <c r="AW1191" s="12" t="s">
        <v>29</v>
      </c>
      <c r="AX1191" s="12" t="s">
        <v>76</v>
      </c>
      <c r="AY1191" s="165" t="s">
        <v>167</v>
      </c>
    </row>
    <row r="1192" spans="2:65" s="12" customFormat="1" x14ac:dyDescent="0.2">
      <c r="B1192" s="163"/>
      <c r="D1192" s="164" t="s">
        <v>173</v>
      </c>
      <c r="E1192" s="165" t="s">
        <v>1</v>
      </c>
      <c r="F1192" s="166" t="s">
        <v>1508</v>
      </c>
      <c r="H1192" s="167">
        <v>10.664999999999999</v>
      </c>
      <c r="I1192" s="168"/>
      <c r="L1192" s="163"/>
      <c r="M1192" s="169"/>
      <c r="T1192" s="170"/>
      <c r="AT1192" s="165" t="s">
        <v>173</v>
      </c>
      <c r="AU1192" s="165" t="s">
        <v>85</v>
      </c>
      <c r="AV1192" s="12" t="s">
        <v>85</v>
      </c>
      <c r="AW1192" s="12" t="s">
        <v>29</v>
      </c>
      <c r="AX1192" s="12" t="s">
        <v>76</v>
      </c>
      <c r="AY1192" s="165" t="s">
        <v>167</v>
      </c>
    </row>
    <row r="1193" spans="2:65" s="12" customFormat="1" x14ac:dyDescent="0.2">
      <c r="B1193" s="163"/>
      <c r="D1193" s="164" t="s">
        <v>173</v>
      </c>
      <c r="E1193" s="165" t="s">
        <v>1</v>
      </c>
      <c r="F1193" s="166" t="s">
        <v>1509</v>
      </c>
      <c r="H1193" s="167">
        <v>11.115</v>
      </c>
      <c r="I1193" s="168"/>
      <c r="L1193" s="163"/>
      <c r="M1193" s="169"/>
      <c r="T1193" s="170"/>
      <c r="AT1193" s="165" t="s">
        <v>173</v>
      </c>
      <c r="AU1193" s="165" t="s">
        <v>85</v>
      </c>
      <c r="AV1193" s="12" t="s">
        <v>85</v>
      </c>
      <c r="AW1193" s="12" t="s">
        <v>29</v>
      </c>
      <c r="AX1193" s="12" t="s">
        <v>76</v>
      </c>
      <c r="AY1193" s="165" t="s">
        <v>167</v>
      </c>
    </row>
    <row r="1194" spans="2:65" s="12" customFormat="1" x14ac:dyDescent="0.2">
      <c r="B1194" s="163"/>
      <c r="D1194" s="164" t="s">
        <v>173</v>
      </c>
      <c r="E1194" s="165" t="s">
        <v>1</v>
      </c>
      <c r="F1194" s="166" t="s">
        <v>1510</v>
      </c>
      <c r="H1194" s="167">
        <v>10.664999999999999</v>
      </c>
      <c r="I1194" s="168"/>
      <c r="L1194" s="163"/>
      <c r="M1194" s="169"/>
      <c r="T1194" s="170"/>
      <c r="AT1194" s="165" t="s">
        <v>173</v>
      </c>
      <c r="AU1194" s="165" t="s">
        <v>85</v>
      </c>
      <c r="AV1194" s="12" t="s">
        <v>85</v>
      </c>
      <c r="AW1194" s="12" t="s">
        <v>29</v>
      </c>
      <c r="AX1194" s="12" t="s">
        <v>76</v>
      </c>
      <c r="AY1194" s="165" t="s">
        <v>167</v>
      </c>
    </row>
    <row r="1195" spans="2:65" s="12" customFormat="1" x14ac:dyDescent="0.2">
      <c r="B1195" s="163"/>
      <c r="D1195" s="164" t="s">
        <v>173</v>
      </c>
      <c r="E1195" s="165" t="s">
        <v>1</v>
      </c>
      <c r="F1195" s="166" t="s">
        <v>1511</v>
      </c>
      <c r="H1195" s="167">
        <v>10.845000000000001</v>
      </c>
      <c r="I1195" s="168"/>
      <c r="L1195" s="163"/>
      <c r="M1195" s="169"/>
      <c r="T1195" s="170"/>
      <c r="AT1195" s="165" t="s">
        <v>173</v>
      </c>
      <c r="AU1195" s="165" t="s">
        <v>85</v>
      </c>
      <c r="AV1195" s="12" t="s">
        <v>85</v>
      </c>
      <c r="AW1195" s="12" t="s">
        <v>29</v>
      </c>
      <c r="AX1195" s="12" t="s">
        <v>76</v>
      </c>
      <c r="AY1195" s="165" t="s">
        <v>167</v>
      </c>
    </row>
    <row r="1196" spans="2:65" s="12" customFormat="1" x14ac:dyDescent="0.2">
      <c r="B1196" s="163"/>
      <c r="D1196" s="164" t="s">
        <v>173</v>
      </c>
      <c r="E1196" s="165" t="s">
        <v>1</v>
      </c>
      <c r="F1196" s="166" t="s">
        <v>1512</v>
      </c>
      <c r="H1196" s="167">
        <v>10.8</v>
      </c>
      <c r="I1196" s="168"/>
      <c r="L1196" s="163"/>
      <c r="M1196" s="169"/>
      <c r="T1196" s="170"/>
      <c r="AT1196" s="165" t="s">
        <v>173</v>
      </c>
      <c r="AU1196" s="165" t="s">
        <v>85</v>
      </c>
      <c r="AV1196" s="12" t="s">
        <v>85</v>
      </c>
      <c r="AW1196" s="12" t="s">
        <v>29</v>
      </c>
      <c r="AX1196" s="12" t="s">
        <v>76</v>
      </c>
      <c r="AY1196" s="165" t="s">
        <v>167</v>
      </c>
    </row>
    <row r="1197" spans="2:65" s="12" customFormat="1" x14ac:dyDescent="0.2">
      <c r="B1197" s="163"/>
      <c r="D1197" s="164" t="s">
        <v>173</v>
      </c>
      <c r="E1197" s="165" t="s">
        <v>1</v>
      </c>
      <c r="F1197" s="166" t="s">
        <v>1513</v>
      </c>
      <c r="H1197" s="167">
        <v>10.8</v>
      </c>
      <c r="I1197" s="168"/>
      <c r="L1197" s="163"/>
      <c r="M1197" s="169"/>
      <c r="T1197" s="170"/>
      <c r="AT1197" s="165" t="s">
        <v>173</v>
      </c>
      <c r="AU1197" s="165" t="s">
        <v>85</v>
      </c>
      <c r="AV1197" s="12" t="s">
        <v>85</v>
      </c>
      <c r="AW1197" s="12" t="s">
        <v>29</v>
      </c>
      <c r="AX1197" s="12" t="s">
        <v>76</v>
      </c>
      <c r="AY1197" s="165" t="s">
        <v>167</v>
      </c>
    </row>
    <row r="1198" spans="2:65" s="12" customFormat="1" x14ac:dyDescent="0.2">
      <c r="B1198" s="163"/>
      <c r="D1198" s="164" t="s">
        <v>173</v>
      </c>
      <c r="E1198" s="165" t="s">
        <v>1</v>
      </c>
      <c r="F1198" s="166" t="s">
        <v>1514</v>
      </c>
      <c r="H1198" s="167">
        <v>13.433</v>
      </c>
      <c r="I1198" s="168"/>
      <c r="L1198" s="163"/>
      <c r="M1198" s="169"/>
      <c r="T1198" s="170"/>
      <c r="AT1198" s="165" t="s">
        <v>173</v>
      </c>
      <c r="AU1198" s="165" t="s">
        <v>85</v>
      </c>
      <c r="AV1198" s="12" t="s">
        <v>85</v>
      </c>
      <c r="AW1198" s="12" t="s">
        <v>29</v>
      </c>
      <c r="AX1198" s="12" t="s">
        <v>76</v>
      </c>
      <c r="AY1198" s="165" t="s">
        <v>167</v>
      </c>
    </row>
    <row r="1199" spans="2:65" s="12" customFormat="1" x14ac:dyDescent="0.2">
      <c r="B1199" s="163"/>
      <c r="D1199" s="164" t="s">
        <v>173</v>
      </c>
      <c r="E1199" s="165" t="s">
        <v>1</v>
      </c>
      <c r="F1199" s="166" t="s">
        <v>1515</v>
      </c>
      <c r="H1199" s="167">
        <v>4.32</v>
      </c>
      <c r="I1199" s="168"/>
      <c r="L1199" s="163"/>
      <c r="M1199" s="169"/>
      <c r="T1199" s="170"/>
      <c r="AT1199" s="165" t="s">
        <v>173</v>
      </c>
      <c r="AU1199" s="165" t="s">
        <v>85</v>
      </c>
      <c r="AV1199" s="12" t="s">
        <v>85</v>
      </c>
      <c r="AW1199" s="12" t="s">
        <v>29</v>
      </c>
      <c r="AX1199" s="12" t="s">
        <v>76</v>
      </c>
      <c r="AY1199" s="165" t="s">
        <v>167</v>
      </c>
    </row>
    <row r="1200" spans="2:65" s="12" customFormat="1" x14ac:dyDescent="0.2">
      <c r="B1200" s="163"/>
      <c r="D1200" s="164" t="s">
        <v>173</v>
      </c>
      <c r="E1200" s="165" t="s">
        <v>1</v>
      </c>
      <c r="F1200" s="166" t="s">
        <v>1516</v>
      </c>
      <c r="H1200" s="167">
        <v>10.35</v>
      </c>
      <c r="I1200" s="168"/>
      <c r="L1200" s="163"/>
      <c r="M1200" s="169"/>
      <c r="T1200" s="170"/>
      <c r="AT1200" s="165" t="s">
        <v>173</v>
      </c>
      <c r="AU1200" s="165" t="s">
        <v>85</v>
      </c>
      <c r="AV1200" s="12" t="s">
        <v>85</v>
      </c>
      <c r="AW1200" s="12" t="s">
        <v>29</v>
      </c>
      <c r="AX1200" s="12" t="s">
        <v>76</v>
      </c>
      <c r="AY1200" s="165" t="s">
        <v>167</v>
      </c>
    </row>
    <row r="1201" spans="2:51" s="12" customFormat="1" x14ac:dyDescent="0.2">
      <c r="B1201" s="163"/>
      <c r="D1201" s="164" t="s">
        <v>173</v>
      </c>
      <c r="E1201" s="165" t="s">
        <v>1</v>
      </c>
      <c r="F1201" s="166" t="s">
        <v>1517</v>
      </c>
      <c r="H1201" s="167">
        <v>10.35</v>
      </c>
      <c r="I1201" s="168"/>
      <c r="L1201" s="163"/>
      <c r="M1201" s="169"/>
      <c r="T1201" s="170"/>
      <c r="AT1201" s="165" t="s">
        <v>173</v>
      </c>
      <c r="AU1201" s="165" t="s">
        <v>85</v>
      </c>
      <c r="AV1201" s="12" t="s">
        <v>85</v>
      </c>
      <c r="AW1201" s="12" t="s">
        <v>29</v>
      </c>
      <c r="AX1201" s="12" t="s">
        <v>76</v>
      </c>
      <c r="AY1201" s="165" t="s">
        <v>167</v>
      </c>
    </row>
    <row r="1202" spans="2:51" s="12" customFormat="1" x14ac:dyDescent="0.2">
      <c r="B1202" s="163"/>
      <c r="D1202" s="164" t="s">
        <v>173</v>
      </c>
      <c r="E1202" s="165" t="s">
        <v>1</v>
      </c>
      <c r="F1202" s="166" t="s">
        <v>1518</v>
      </c>
      <c r="H1202" s="167">
        <v>10.35</v>
      </c>
      <c r="I1202" s="168"/>
      <c r="L1202" s="163"/>
      <c r="M1202" s="169"/>
      <c r="T1202" s="170"/>
      <c r="AT1202" s="165" t="s">
        <v>173</v>
      </c>
      <c r="AU1202" s="165" t="s">
        <v>85</v>
      </c>
      <c r="AV1202" s="12" t="s">
        <v>85</v>
      </c>
      <c r="AW1202" s="12" t="s">
        <v>29</v>
      </c>
      <c r="AX1202" s="12" t="s">
        <v>76</v>
      </c>
      <c r="AY1202" s="165" t="s">
        <v>167</v>
      </c>
    </row>
    <row r="1203" spans="2:51" s="12" customFormat="1" x14ac:dyDescent="0.2">
      <c r="B1203" s="163"/>
      <c r="D1203" s="164" t="s">
        <v>173</v>
      </c>
      <c r="E1203" s="165" t="s">
        <v>1</v>
      </c>
      <c r="F1203" s="166" t="s">
        <v>1519</v>
      </c>
      <c r="H1203" s="167">
        <v>10.35</v>
      </c>
      <c r="I1203" s="168"/>
      <c r="L1203" s="163"/>
      <c r="M1203" s="169"/>
      <c r="T1203" s="170"/>
      <c r="AT1203" s="165" t="s">
        <v>173</v>
      </c>
      <c r="AU1203" s="165" t="s">
        <v>85</v>
      </c>
      <c r="AV1203" s="12" t="s">
        <v>85</v>
      </c>
      <c r="AW1203" s="12" t="s">
        <v>29</v>
      </c>
      <c r="AX1203" s="12" t="s">
        <v>76</v>
      </c>
      <c r="AY1203" s="165" t="s">
        <v>167</v>
      </c>
    </row>
    <row r="1204" spans="2:51" s="12" customFormat="1" x14ac:dyDescent="0.2">
      <c r="B1204" s="163"/>
      <c r="D1204" s="164" t="s">
        <v>173</v>
      </c>
      <c r="E1204" s="165" t="s">
        <v>1</v>
      </c>
      <c r="F1204" s="166" t="s">
        <v>1520</v>
      </c>
      <c r="H1204" s="167">
        <v>7.38</v>
      </c>
      <c r="I1204" s="168"/>
      <c r="L1204" s="163"/>
      <c r="M1204" s="169"/>
      <c r="T1204" s="170"/>
      <c r="AT1204" s="165" t="s">
        <v>173</v>
      </c>
      <c r="AU1204" s="165" t="s">
        <v>85</v>
      </c>
      <c r="AV1204" s="12" t="s">
        <v>85</v>
      </c>
      <c r="AW1204" s="12" t="s">
        <v>29</v>
      </c>
      <c r="AX1204" s="12" t="s">
        <v>76</v>
      </c>
      <c r="AY1204" s="165" t="s">
        <v>167</v>
      </c>
    </row>
    <row r="1205" spans="2:51" s="12" customFormat="1" x14ac:dyDescent="0.2">
      <c r="B1205" s="163"/>
      <c r="D1205" s="164" t="s">
        <v>173</v>
      </c>
      <c r="E1205" s="165" t="s">
        <v>1</v>
      </c>
      <c r="F1205" s="166" t="s">
        <v>1521</v>
      </c>
      <c r="H1205" s="167">
        <v>10.8</v>
      </c>
      <c r="I1205" s="168"/>
      <c r="L1205" s="163"/>
      <c r="M1205" s="169"/>
      <c r="T1205" s="170"/>
      <c r="AT1205" s="165" t="s">
        <v>173</v>
      </c>
      <c r="AU1205" s="165" t="s">
        <v>85</v>
      </c>
      <c r="AV1205" s="12" t="s">
        <v>85</v>
      </c>
      <c r="AW1205" s="12" t="s">
        <v>29</v>
      </c>
      <c r="AX1205" s="12" t="s">
        <v>76</v>
      </c>
      <c r="AY1205" s="165" t="s">
        <v>167</v>
      </c>
    </row>
    <row r="1206" spans="2:51" s="12" customFormat="1" x14ac:dyDescent="0.2">
      <c r="B1206" s="163"/>
      <c r="D1206" s="164" t="s">
        <v>173</v>
      </c>
      <c r="E1206" s="165" t="s">
        <v>1</v>
      </c>
      <c r="F1206" s="166" t="s">
        <v>1522</v>
      </c>
      <c r="H1206" s="167">
        <v>10.8</v>
      </c>
      <c r="I1206" s="168"/>
      <c r="L1206" s="163"/>
      <c r="M1206" s="169"/>
      <c r="T1206" s="170"/>
      <c r="AT1206" s="165" t="s">
        <v>173</v>
      </c>
      <c r="AU1206" s="165" t="s">
        <v>85</v>
      </c>
      <c r="AV1206" s="12" t="s">
        <v>85</v>
      </c>
      <c r="AW1206" s="12" t="s">
        <v>29</v>
      </c>
      <c r="AX1206" s="12" t="s">
        <v>76</v>
      </c>
      <c r="AY1206" s="165" t="s">
        <v>167</v>
      </c>
    </row>
    <row r="1207" spans="2:51" s="12" customFormat="1" x14ac:dyDescent="0.2">
      <c r="B1207" s="163"/>
      <c r="D1207" s="164" t="s">
        <v>173</v>
      </c>
      <c r="E1207" s="165" t="s">
        <v>1</v>
      </c>
      <c r="F1207" s="166" t="s">
        <v>1523</v>
      </c>
      <c r="H1207" s="167">
        <v>10.484999999999999</v>
      </c>
      <c r="I1207" s="168"/>
      <c r="L1207" s="163"/>
      <c r="M1207" s="169"/>
      <c r="T1207" s="170"/>
      <c r="AT1207" s="165" t="s">
        <v>173</v>
      </c>
      <c r="AU1207" s="165" t="s">
        <v>85</v>
      </c>
      <c r="AV1207" s="12" t="s">
        <v>85</v>
      </c>
      <c r="AW1207" s="12" t="s">
        <v>29</v>
      </c>
      <c r="AX1207" s="12" t="s">
        <v>76</v>
      </c>
      <c r="AY1207" s="165" t="s">
        <v>167</v>
      </c>
    </row>
    <row r="1208" spans="2:51" s="12" customFormat="1" x14ac:dyDescent="0.2">
      <c r="B1208" s="163"/>
      <c r="D1208" s="164" t="s">
        <v>173</v>
      </c>
      <c r="E1208" s="165" t="s">
        <v>1</v>
      </c>
      <c r="F1208" s="166" t="s">
        <v>1524</v>
      </c>
      <c r="H1208" s="167">
        <v>10.454000000000001</v>
      </c>
      <c r="I1208" s="168"/>
      <c r="L1208" s="163"/>
      <c r="M1208" s="169"/>
      <c r="T1208" s="170"/>
      <c r="AT1208" s="165" t="s">
        <v>173</v>
      </c>
      <c r="AU1208" s="165" t="s">
        <v>85</v>
      </c>
      <c r="AV1208" s="12" t="s">
        <v>85</v>
      </c>
      <c r="AW1208" s="12" t="s">
        <v>29</v>
      </c>
      <c r="AX1208" s="12" t="s">
        <v>76</v>
      </c>
      <c r="AY1208" s="165" t="s">
        <v>167</v>
      </c>
    </row>
    <row r="1209" spans="2:51" s="12" customFormat="1" x14ac:dyDescent="0.2">
      <c r="B1209" s="163"/>
      <c r="D1209" s="164" t="s">
        <v>173</v>
      </c>
      <c r="E1209" s="165" t="s">
        <v>1</v>
      </c>
      <c r="F1209" s="166" t="s">
        <v>1525</v>
      </c>
      <c r="H1209" s="167">
        <v>10.247</v>
      </c>
      <c r="I1209" s="168"/>
      <c r="L1209" s="163"/>
      <c r="M1209" s="169"/>
      <c r="T1209" s="170"/>
      <c r="AT1209" s="165" t="s">
        <v>173</v>
      </c>
      <c r="AU1209" s="165" t="s">
        <v>85</v>
      </c>
      <c r="AV1209" s="12" t="s">
        <v>85</v>
      </c>
      <c r="AW1209" s="12" t="s">
        <v>29</v>
      </c>
      <c r="AX1209" s="12" t="s">
        <v>76</v>
      </c>
      <c r="AY1209" s="165" t="s">
        <v>167</v>
      </c>
    </row>
    <row r="1210" spans="2:51" s="12" customFormat="1" x14ac:dyDescent="0.2">
      <c r="B1210" s="163"/>
      <c r="D1210" s="164" t="s">
        <v>173</v>
      </c>
      <c r="E1210" s="165" t="s">
        <v>1</v>
      </c>
      <c r="F1210" s="166" t="s">
        <v>1526</v>
      </c>
      <c r="H1210" s="167">
        <v>7.2</v>
      </c>
      <c r="I1210" s="168"/>
      <c r="L1210" s="163"/>
      <c r="M1210" s="169"/>
      <c r="T1210" s="170"/>
      <c r="AT1210" s="165" t="s">
        <v>173</v>
      </c>
      <c r="AU1210" s="165" t="s">
        <v>85</v>
      </c>
      <c r="AV1210" s="12" t="s">
        <v>85</v>
      </c>
      <c r="AW1210" s="12" t="s">
        <v>29</v>
      </c>
      <c r="AX1210" s="12" t="s">
        <v>76</v>
      </c>
      <c r="AY1210" s="165" t="s">
        <v>167</v>
      </c>
    </row>
    <row r="1211" spans="2:51" s="12" customFormat="1" x14ac:dyDescent="0.2">
      <c r="B1211" s="163"/>
      <c r="D1211" s="164" t="s">
        <v>173</v>
      </c>
      <c r="E1211" s="165" t="s">
        <v>1</v>
      </c>
      <c r="F1211" s="166" t="s">
        <v>1527</v>
      </c>
      <c r="H1211" s="167">
        <v>2.25</v>
      </c>
      <c r="I1211" s="168"/>
      <c r="L1211" s="163"/>
      <c r="M1211" s="169"/>
      <c r="T1211" s="170"/>
      <c r="AT1211" s="165" t="s">
        <v>173</v>
      </c>
      <c r="AU1211" s="165" t="s">
        <v>85</v>
      </c>
      <c r="AV1211" s="12" t="s">
        <v>85</v>
      </c>
      <c r="AW1211" s="12" t="s">
        <v>29</v>
      </c>
      <c r="AX1211" s="12" t="s">
        <v>76</v>
      </c>
      <c r="AY1211" s="165" t="s">
        <v>167</v>
      </c>
    </row>
    <row r="1212" spans="2:51" s="12" customFormat="1" x14ac:dyDescent="0.2">
      <c r="B1212" s="163"/>
      <c r="D1212" s="164" t="s">
        <v>173</v>
      </c>
      <c r="E1212" s="165" t="s">
        <v>1</v>
      </c>
      <c r="F1212" s="166" t="s">
        <v>1528</v>
      </c>
      <c r="H1212" s="167">
        <v>2.25</v>
      </c>
      <c r="I1212" s="168"/>
      <c r="L1212" s="163"/>
      <c r="M1212" s="169"/>
      <c r="T1212" s="170"/>
      <c r="AT1212" s="165" t="s">
        <v>173</v>
      </c>
      <c r="AU1212" s="165" t="s">
        <v>85</v>
      </c>
      <c r="AV1212" s="12" t="s">
        <v>85</v>
      </c>
      <c r="AW1212" s="12" t="s">
        <v>29</v>
      </c>
      <c r="AX1212" s="12" t="s">
        <v>76</v>
      </c>
      <c r="AY1212" s="165" t="s">
        <v>167</v>
      </c>
    </row>
    <row r="1213" spans="2:51" s="12" customFormat="1" x14ac:dyDescent="0.2">
      <c r="B1213" s="163"/>
      <c r="D1213" s="164" t="s">
        <v>173</v>
      </c>
      <c r="E1213" s="165" t="s">
        <v>1</v>
      </c>
      <c r="F1213" s="166" t="s">
        <v>1529</v>
      </c>
      <c r="H1213" s="167">
        <v>2.4569999999999999</v>
      </c>
      <c r="I1213" s="168"/>
      <c r="L1213" s="163"/>
      <c r="M1213" s="169"/>
      <c r="T1213" s="170"/>
      <c r="AT1213" s="165" t="s">
        <v>173</v>
      </c>
      <c r="AU1213" s="165" t="s">
        <v>85</v>
      </c>
      <c r="AV1213" s="12" t="s">
        <v>85</v>
      </c>
      <c r="AW1213" s="12" t="s">
        <v>29</v>
      </c>
      <c r="AX1213" s="12" t="s">
        <v>76</v>
      </c>
      <c r="AY1213" s="165" t="s">
        <v>167</v>
      </c>
    </row>
    <row r="1214" spans="2:51" s="12" customFormat="1" x14ac:dyDescent="0.2">
      <c r="B1214" s="163"/>
      <c r="D1214" s="164" t="s">
        <v>173</v>
      </c>
      <c r="E1214" s="165" t="s">
        <v>1</v>
      </c>
      <c r="F1214" s="166" t="s">
        <v>1530</v>
      </c>
      <c r="H1214" s="167">
        <v>2.4569999999999999</v>
      </c>
      <c r="I1214" s="168"/>
      <c r="L1214" s="163"/>
      <c r="M1214" s="169"/>
      <c r="T1214" s="170"/>
      <c r="AT1214" s="165" t="s">
        <v>173</v>
      </c>
      <c r="AU1214" s="165" t="s">
        <v>85</v>
      </c>
      <c r="AV1214" s="12" t="s">
        <v>85</v>
      </c>
      <c r="AW1214" s="12" t="s">
        <v>29</v>
      </c>
      <c r="AX1214" s="12" t="s">
        <v>76</v>
      </c>
      <c r="AY1214" s="165" t="s">
        <v>167</v>
      </c>
    </row>
    <row r="1215" spans="2:51" s="12" customFormat="1" x14ac:dyDescent="0.2">
      <c r="B1215" s="163"/>
      <c r="D1215" s="164" t="s">
        <v>173</v>
      </c>
      <c r="E1215" s="165" t="s">
        <v>1</v>
      </c>
      <c r="F1215" s="166" t="s">
        <v>1531</v>
      </c>
      <c r="H1215" s="167">
        <v>20.856000000000002</v>
      </c>
      <c r="I1215" s="168"/>
      <c r="L1215" s="163"/>
      <c r="M1215" s="169"/>
      <c r="T1215" s="170"/>
      <c r="AT1215" s="165" t="s">
        <v>173</v>
      </c>
      <c r="AU1215" s="165" t="s">
        <v>85</v>
      </c>
      <c r="AV1215" s="12" t="s">
        <v>85</v>
      </c>
      <c r="AW1215" s="12" t="s">
        <v>29</v>
      </c>
      <c r="AX1215" s="12" t="s">
        <v>76</v>
      </c>
      <c r="AY1215" s="165" t="s">
        <v>167</v>
      </c>
    </row>
    <row r="1216" spans="2:51" s="12" customFormat="1" x14ac:dyDescent="0.2">
      <c r="B1216" s="163"/>
      <c r="D1216" s="164" t="s">
        <v>173</v>
      </c>
      <c r="E1216" s="165" t="s">
        <v>1</v>
      </c>
      <c r="F1216" s="166" t="s">
        <v>1532</v>
      </c>
      <c r="H1216" s="167">
        <v>63.095999999999997</v>
      </c>
      <c r="I1216" s="168"/>
      <c r="L1216" s="163"/>
      <c r="M1216" s="169"/>
      <c r="T1216" s="170"/>
      <c r="AT1216" s="165" t="s">
        <v>173</v>
      </c>
      <c r="AU1216" s="165" t="s">
        <v>85</v>
      </c>
      <c r="AV1216" s="12" t="s">
        <v>85</v>
      </c>
      <c r="AW1216" s="12" t="s">
        <v>29</v>
      </c>
      <c r="AX1216" s="12" t="s">
        <v>76</v>
      </c>
      <c r="AY1216" s="165" t="s">
        <v>167</v>
      </c>
    </row>
    <row r="1217" spans="2:65" s="12" customFormat="1" x14ac:dyDescent="0.2">
      <c r="B1217" s="163"/>
      <c r="D1217" s="164" t="s">
        <v>173</v>
      </c>
      <c r="E1217" s="165" t="s">
        <v>1</v>
      </c>
      <c r="F1217" s="166" t="s">
        <v>1533</v>
      </c>
      <c r="H1217" s="167">
        <v>8.2370000000000001</v>
      </c>
      <c r="I1217" s="168"/>
      <c r="L1217" s="163"/>
      <c r="M1217" s="169"/>
      <c r="T1217" s="170"/>
      <c r="AT1217" s="165" t="s">
        <v>173</v>
      </c>
      <c r="AU1217" s="165" t="s">
        <v>85</v>
      </c>
      <c r="AV1217" s="12" t="s">
        <v>85</v>
      </c>
      <c r="AW1217" s="12" t="s">
        <v>29</v>
      </c>
      <c r="AX1217" s="12" t="s">
        <v>76</v>
      </c>
      <c r="AY1217" s="165" t="s">
        <v>167</v>
      </c>
    </row>
    <row r="1218" spans="2:65" s="12" customFormat="1" x14ac:dyDescent="0.2">
      <c r="B1218" s="163"/>
      <c r="D1218" s="164" t="s">
        <v>173</v>
      </c>
      <c r="E1218" s="165" t="s">
        <v>1</v>
      </c>
      <c r="F1218" s="166" t="s">
        <v>1534</v>
      </c>
      <c r="H1218" s="167">
        <v>63.36</v>
      </c>
      <c r="I1218" s="168"/>
      <c r="L1218" s="163"/>
      <c r="M1218" s="169"/>
      <c r="T1218" s="170"/>
      <c r="AT1218" s="165" t="s">
        <v>173</v>
      </c>
      <c r="AU1218" s="165" t="s">
        <v>85</v>
      </c>
      <c r="AV1218" s="12" t="s">
        <v>85</v>
      </c>
      <c r="AW1218" s="12" t="s">
        <v>29</v>
      </c>
      <c r="AX1218" s="12" t="s">
        <v>76</v>
      </c>
      <c r="AY1218" s="165" t="s">
        <v>167</v>
      </c>
    </row>
    <row r="1219" spans="2:65" s="12" customFormat="1" x14ac:dyDescent="0.2">
      <c r="B1219" s="163"/>
      <c r="D1219" s="164" t="s">
        <v>173</v>
      </c>
      <c r="E1219" s="165" t="s">
        <v>1</v>
      </c>
      <c r="F1219" s="166" t="s">
        <v>1535</v>
      </c>
      <c r="H1219" s="167">
        <v>30.623999999999999</v>
      </c>
      <c r="I1219" s="168"/>
      <c r="L1219" s="163"/>
      <c r="M1219" s="169"/>
      <c r="T1219" s="170"/>
      <c r="AT1219" s="165" t="s">
        <v>173</v>
      </c>
      <c r="AU1219" s="165" t="s">
        <v>85</v>
      </c>
      <c r="AV1219" s="12" t="s">
        <v>85</v>
      </c>
      <c r="AW1219" s="12" t="s">
        <v>29</v>
      </c>
      <c r="AX1219" s="12" t="s">
        <v>76</v>
      </c>
      <c r="AY1219" s="165" t="s">
        <v>167</v>
      </c>
    </row>
    <row r="1220" spans="2:65" s="12" customFormat="1" x14ac:dyDescent="0.2">
      <c r="B1220" s="163"/>
      <c r="D1220" s="164" t="s">
        <v>173</v>
      </c>
      <c r="E1220" s="165" t="s">
        <v>1</v>
      </c>
      <c r="F1220" s="166" t="s">
        <v>1536</v>
      </c>
      <c r="H1220" s="167">
        <v>29.356999999999999</v>
      </c>
      <c r="I1220" s="168"/>
      <c r="L1220" s="163"/>
      <c r="M1220" s="169"/>
      <c r="T1220" s="170"/>
      <c r="AT1220" s="165" t="s">
        <v>173</v>
      </c>
      <c r="AU1220" s="165" t="s">
        <v>85</v>
      </c>
      <c r="AV1220" s="12" t="s">
        <v>85</v>
      </c>
      <c r="AW1220" s="12" t="s">
        <v>29</v>
      </c>
      <c r="AX1220" s="12" t="s">
        <v>76</v>
      </c>
      <c r="AY1220" s="165" t="s">
        <v>167</v>
      </c>
    </row>
    <row r="1221" spans="2:65" s="13" customFormat="1" x14ac:dyDescent="0.2">
      <c r="B1221" s="171"/>
      <c r="D1221" s="164" t="s">
        <v>173</v>
      </c>
      <c r="E1221" s="172" t="s">
        <v>1</v>
      </c>
      <c r="F1221" s="173" t="s">
        <v>177</v>
      </c>
      <c r="H1221" s="174">
        <v>423.58300000000008</v>
      </c>
      <c r="I1221" s="175"/>
      <c r="L1221" s="171"/>
      <c r="M1221" s="176"/>
      <c r="T1221" s="177"/>
      <c r="AT1221" s="172" t="s">
        <v>173</v>
      </c>
      <c r="AU1221" s="172" t="s">
        <v>85</v>
      </c>
      <c r="AV1221" s="13" t="s">
        <v>91</v>
      </c>
      <c r="AW1221" s="13" t="s">
        <v>29</v>
      </c>
      <c r="AX1221" s="13" t="s">
        <v>81</v>
      </c>
      <c r="AY1221" s="172" t="s">
        <v>167</v>
      </c>
    </row>
    <row r="1222" spans="2:65" s="1" customFormat="1" ht="44.25" customHeight="1" x14ac:dyDescent="0.2">
      <c r="B1222" s="149"/>
      <c r="C1222" s="191" t="s">
        <v>893</v>
      </c>
      <c r="D1222" s="191" t="s">
        <v>262</v>
      </c>
      <c r="E1222" s="192" t="s">
        <v>1537</v>
      </c>
      <c r="F1222" s="193" t="s">
        <v>1538</v>
      </c>
      <c r="G1222" s="194" t="s">
        <v>254</v>
      </c>
      <c r="H1222" s="195">
        <v>1</v>
      </c>
      <c r="I1222" s="196"/>
      <c r="J1222" s="195">
        <f t="shared" ref="J1222:J1252" si="10">ROUND(I1222*H1222,3)</f>
        <v>0</v>
      </c>
      <c r="K1222" s="197"/>
      <c r="L1222" s="198"/>
      <c r="M1222" s="199" t="s">
        <v>1</v>
      </c>
      <c r="N1222" s="200" t="s">
        <v>42</v>
      </c>
      <c r="P1222" s="159">
        <f t="shared" ref="P1222:P1252" si="11">O1222*H1222</f>
        <v>0</v>
      </c>
      <c r="Q1222" s="159">
        <v>0</v>
      </c>
      <c r="R1222" s="159">
        <f t="shared" ref="R1222:R1252" si="12">Q1222*H1222</f>
        <v>0</v>
      </c>
      <c r="S1222" s="159">
        <v>0</v>
      </c>
      <c r="T1222" s="160">
        <f t="shared" ref="T1222:T1252" si="13">S1222*H1222</f>
        <v>0</v>
      </c>
      <c r="AR1222" s="161" t="s">
        <v>249</v>
      </c>
      <c r="AT1222" s="161" t="s">
        <v>262</v>
      </c>
      <c r="AU1222" s="161" t="s">
        <v>85</v>
      </c>
      <c r="AY1222" s="17" t="s">
        <v>167</v>
      </c>
      <c r="BE1222" s="96">
        <f t="shared" ref="BE1222:BE1252" si="14">IF(N1222="základná",J1222,0)</f>
        <v>0</v>
      </c>
      <c r="BF1222" s="96">
        <f t="shared" ref="BF1222:BF1252" si="15">IF(N1222="znížená",J1222,0)</f>
        <v>0</v>
      </c>
      <c r="BG1222" s="96">
        <f t="shared" ref="BG1222:BG1252" si="16">IF(N1222="zákl. prenesená",J1222,0)</f>
        <v>0</v>
      </c>
      <c r="BH1222" s="96">
        <f t="shared" ref="BH1222:BH1252" si="17">IF(N1222="zníž. prenesená",J1222,0)</f>
        <v>0</v>
      </c>
      <c r="BI1222" s="96">
        <f t="shared" ref="BI1222:BI1252" si="18">IF(N1222="nulová",J1222,0)</f>
        <v>0</v>
      </c>
      <c r="BJ1222" s="17" t="s">
        <v>85</v>
      </c>
      <c r="BK1222" s="162">
        <f t="shared" ref="BK1222:BK1252" si="19">ROUND(I1222*H1222,3)</f>
        <v>0</v>
      </c>
      <c r="BL1222" s="17" t="s">
        <v>202</v>
      </c>
      <c r="BM1222" s="161" t="s">
        <v>1539</v>
      </c>
    </row>
    <row r="1223" spans="2:65" s="1" customFormat="1" ht="44.25" customHeight="1" x14ac:dyDescent="0.2">
      <c r="B1223" s="149"/>
      <c r="C1223" s="191" t="s">
        <v>1540</v>
      </c>
      <c r="D1223" s="191" t="s">
        <v>262</v>
      </c>
      <c r="E1223" s="192" t="s">
        <v>1541</v>
      </c>
      <c r="F1223" s="193" t="s">
        <v>1542</v>
      </c>
      <c r="G1223" s="194" t="s">
        <v>254</v>
      </c>
      <c r="H1223" s="195">
        <v>1</v>
      </c>
      <c r="I1223" s="196"/>
      <c r="J1223" s="195">
        <f t="shared" si="10"/>
        <v>0</v>
      </c>
      <c r="K1223" s="197"/>
      <c r="L1223" s="198"/>
      <c r="M1223" s="199" t="s">
        <v>1</v>
      </c>
      <c r="N1223" s="200" t="s">
        <v>42</v>
      </c>
      <c r="P1223" s="159">
        <f t="shared" si="11"/>
        <v>0</v>
      </c>
      <c r="Q1223" s="159">
        <v>0</v>
      </c>
      <c r="R1223" s="159">
        <f t="shared" si="12"/>
        <v>0</v>
      </c>
      <c r="S1223" s="159">
        <v>0</v>
      </c>
      <c r="T1223" s="160">
        <f t="shared" si="13"/>
        <v>0</v>
      </c>
      <c r="AR1223" s="161" t="s">
        <v>249</v>
      </c>
      <c r="AT1223" s="161" t="s">
        <v>262</v>
      </c>
      <c r="AU1223" s="161" t="s">
        <v>85</v>
      </c>
      <c r="AY1223" s="17" t="s">
        <v>167</v>
      </c>
      <c r="BE1223" s="96">
        <f t="shared" si="14"/>
        <v>0</v>
      </c>
      <c r="BF1223" s="96">
        <f t="shared" si="15"/>
        <v>0</v>
      </c>
      <c r="BG1223" s="96">
        <f t="shared" si="16"/>
        <v>0</v>
      </c>
      <c r="BH1223" s="96">
        <f t="shared" si="17"/>
        <v>0</v>
      </c>
      <c r="BI1223" s="96">
        <f t="shared" si="18"/>
        <v>0</v>
      </c>
      <c r="BJ1223" s="17" t="s">
        <v>85</v>
      </c>
      <c r="BK1223" s="162">
        <f t="shared" si="19"/>
        <v>0</v>
      </c>
      <c r="BL1223" s="17" t="s">
        <v>202</v>
      </c>
      <c r="BM1223" s="161" t="s">
        <v>1543</v>
      </c>
    </row>
    <row r="1224" spans="2:65" s="1" customFormat="1" ht="44.25" customHeight="1" x14ac:dyDescent="0.2">
      <c r="B1224" s="149"/>
      <c r="C1224" s="191" t="s">
        <v>896</v>
      </c>
      <c r="D1224" s="191" t="s">
        <v>262</v>
      </c>
      <c r="E1224" s="192" t="s">
        <v>1544</v>
      </c>
      <c r="F1224" s="193" t="s">
        <v>1545</v>
      </c>
      <c r="G1224" s="194" t="s">
        <v>254</v>
      </c>
      <c r="H1224" s="195">
        <v>1</v>
      </c>
      <c r="I1224" s="196"/>
      <c r="J1224" s="195">
        <f t="shared" si="10"/>
        <v>0</v>
      </c>
      <c r="K1224" s="197"/>
      <c r="L1224" s="198"/>
      <c r="M1224" s="199" t="s">
        <v>1</v>
      </c>
      <c r="N1224" s="200" t="s">
        <v>42</v>
      </c>
      <c r="P1224" s="159">
        <f t="shared" si="11"/>
        <v>0</v>
      </c>
      <c r="Q1224" s="159">
        <v>0</v>
      </c>
      <c r="R1224" s="159">
        <f t="shared" si="12"/>
        <v>0</v>
      </c>
      <c r="S1224" s="159">
        <v>0</v>
      </c>
      <c r="T1224" s="160">
        <f t="shared" si="13"/>
        <v>0</v>
      </c>
      <c r="AR1224" s="161" t="s">
        <v>249</v>
      </c>
      <c r="AT1224" s="161" t="s">
        <v>262</v>
      </c>
      <c r="AU1224" s="161" t="s">
        <v>85</v>
      </c>
      <c r="AY1224" s="17" t="s">
        <v>167</v>
      </c>
      <c r="BE1224" s="96">
        <f t="shared" si="14"/>
        <v>0</v>
      </c>
      <c r="BF1224" s="96">
        <f t="shared" si="15"/>
        <v>0</v>
      </c>
      <c r="BG1224" s="96">
        <f t="shared" si="16"/>
        <v>0</v>
      </c>
      <c r="BH1224" s="96">
        <f t="shared" si="17"/>
        <v>0</v>
      </c>
      <c r="BI1224" s="96">
        <f t="shared" si="18"/>
        <v>0</v>
      </c>
      <c r="BJ1224" s="17" t="s">
        <v>85</v>
      </c>
      <c r="BK1224" s="162">
        <f t="shared" si="19"/>
        <v>0</v>
      </c>
      <c r="BL1224" s="17" t="s">
        <v>202</v>
      </c>
      <c r="BM1224" s="161" t="s">
        <v>1546</v>
      </c>
    </row>
    <row r="1225" spans="2:65" s="1" customFormat="1" ht="44.25" customHeight="1" x14ac:dyDescent="0.2">
      <c r="B1225" s="149"/>
      <c r="C1225" s="191" t="s">
        <v>1547</v>
      </c>
      <c r="D1225" s="191" t="s">
        <v>262</v>
      </c>
      <c r="E1225" s="192" t="s">
        <v>1548</v>
      </c>
      <c r="F1225" s="193" t="s">
        <v>1549</v>
      </c>
      <c r="G1225" s="194" t="s">
        <v>254</v>
      </c>
      <c r="H1225" s="195">
        <v>1</v>
      </c>
      <c r="I1225" s="196"/>
      <c r="J1225" s="195">
        <f t="shared" si="10"/>
        <v>0</v>
      </c>
      <c r="K1225" s="197"/>
      <c r="L1225" s="198"/>
      <c r="M1225" s="199" t="s">
        <v>1</v>
      </c>
      <c r="N1225" s="200" t="s">
        <v>42</v>
      </c>
      <c r="P1225" s="159">
        <f t="shared" si="11"/>
        <v>0</v>
      </c>
      <c r="Q1225" s="159">
        <v>0</v>
      </c>
      <c r="R1225" s="159">
        <f t="shared" si="12"/>
        <v>0</v>
      </c>
      <c r="S1225" s="159">
        <v>0</v>
      </c>
      <c r="T1225" s="160">
        <f t="shared" si="13"/>
        <v>0</v>
      </c>
      <c r="AR1225" s="161" t="s">
        <v>249</v>
      </c>
      <c r="AT1225" s="161" t="s">
        <v>262</v>
      </c>
      <c r="AU1225" s="161" t="s">
        <v>85</v>
      </c>
      <c r="AY1225" s="17" t="s">
        <v>167</v>
      </c>
      <c r="BE1225" s="96">
        <f t="shared" si="14"/>
        <v>0</v>
      </c>
      <c r="BF1225" s="96">
        <f t="shared" si="15"/>
        <v>0</v>
      </c>
      <c r="BG1225" s="96">
        <f t="shared" si="16"/>
        <v>0</v>
      </c>
      <c r="BH1225" s="96">
        <f t="shared" si="17"/>
        <v>0</v>
      </c>
      <c r="BI1225" s="96">
        <f t="shared" si="18"/>
        <v>0</v>
      </c>
      <c r="BJ1225" s="17" t="s">
        <v>85</v>
      </c>
      <c r="BK1225" s="162">
        <f t="shared" si="19"/>
        <v>0</v>
      </c>
      <c r="BL1225" s="17" t="s">
        <v>202</v>
      </c>
      <c r="BM1225" s="161" t="s">
        <v>1550</v>
      </c>
    </row>
    <row r="1226" spans="2:65" s="1" customFormat="1" ht="44.25" customHeight="1" x14ac:dyDescent="0.2">
      <c r="B1226" s="149"/>
      <c r="C1226" s="191" t="s">
        <v>900</v>
      </c>
      <c r="D1226" s="191" t="s">
        <v>262</v>
      </c>
      <c r="E1226" s="192" t="s">
        <v>1551</v>
      </c>
      <c r="F1226" s="193" t="s">
        <v>1552</v>
      </c>
      <c r="G1226" s="194" t="s">
        <v>254</v>
      </c>
      <c r="H1226" s="195">
        <v>1</v>
      </c>
      <c r="I1226" s="196"/>
      <c r="J1226" s="195">
        <f t="shared" si="10"/>
        <v>0</v>
      </c>
      <c r="K1226" s="197"/>
      <c r="L1226" s="198"/>
      <c r="M1226" s="199" t="s">
        <v>1</v>
      </c>
      <c r="N1226" s="200" t="s">
        <v>42</v>
      </c>
      <c r="P1226" s="159">
        <f t="shared" si="11"/>
        <v>0</v>
      </c>
      <c r="Q1226" s="159">
        <v>0</v>
      </c>
      <c r="R1226" s="159">
        <f t="shared" si="12"/>
        <v>0</v>
      </c>
      <c r="S1226" s="159">
        <v>0</v>
      </c>
      <c r="T1226" s="160">
        <f t="shared" si="13"/>
        <v>0</v>
      </c>
      <c r="AR1226" s="161" t="s">
        <v>249</v>
      </c>
      <c r="AT1226" s="161" t="s">
        <v>262</v>
      </c>
      <c r="AU1226" s="161" t="s">
        <v>85</v>
      </c>
      <c r="AY1226" s="17" t="s">
        <v>167</v>
      </c>
      <c r="BE1226" s="96">
        <f t="shared" si="14"/>
        <v>0</v>
      </c>
      <c r="BF1226" s="96">
        <f t="shared" si="15"/>
        <v>0</v>
      </c>
      <c r="BG1226" s="96">
        <f t="shared" si="16"/>
        <v>0</v>
      </c>
      <c r="BH1226" s="96">
        <f t="shared" si="17"/>
        <v>0</v>
      </c>
      <c r="BI1226" s="96">
        <f t="shared" si="18"/>
        <v>0</v>
      </c>
      <c r="BJ1226" s="17" t="s">
        <v>85</v>
      </c>
      <c r="BK1226" s="162">
        <f t="shared" si="19"/>
        <v>0</v>
      </c>
      <c r="BL1226" s="17" t="s">
        <v>202</v>
      </c>
      <c r="BM1226" s="161" t="s">
        <v>1553</v>
      </c>
    </row>
    <row r="1227" spans="2:65" s="1" customFormat="1" ht="44.25" customHeight="1" x14ac:dyDescent="0.2">
      <c r="B1227" s="149"/>
      <c r="C1227" s="191" t="s">
        <v>1554</v>
      </c>
      <c r="D1227" s="191" t="s">
        <v>262</v>
      </c>
      <c r="E1227" s="192" t="s">
        <v>1555</v>
      </c>
      <c r="F1227" s="193" t="s">
        <v>1556</v>
      </c>
      <c r="G1227" s="194" t="s">
        <v>254</v>
      </c>
      <c r="H1227" s="195">
        <v>1</v>
      </c>
      <c r="I1227" s="196"/>
      <c r="J1227" s="195">
        <f t="shared" si="10"/>
        <v>0</v>
      </c>
      <c r="K1227" s="197"/>
      <c r="L1227" s="198"/>
      <c r="M1227" s="199" t="s">
        <v>1</v>
      </c>
      <c r="N1227" s="200" t="s">
        <v>42</v>
      </c>
      <c r="P1227" s="159">
        <f t="shared" si="11"/>
        <v>0</v>
      </c>
      <c r="Q1227" s="159">
        <v>0</v>
      </c>
      <c r="R1227" s="159">
        <f t="shared" si="12"/>
        <v>0</v>
      </c>
      <c r="S1227" s="159">
        <v>0</v>
      </c>
      <c r="T1227" s="160">
        <f t="shared" si="13"/>
        <v>0</v>
      </c>
      <c r="AR1227" s="161" t="s">
        <v>249</v>
      </c>
      <c r="AT1227" s="161" t="s">
        <v>262</v>
      </c>
      <c r="AU1227" s="161" t="s">
        <v>85</v>
      </c>
      <c r="AY1227" s="17" t="s">
        <v>167</v>
      </c>
      <c r="BE1227" s="96">
        <f t="shared" si="14"/>
        <v>0</v>
      </c>
      <c r="BF1227" s="96">
        <f t="shared" si="15"/>
        <v>0</v>
      </c>
      <c r="BG1227" s="96">
        <f t="shared" si="16"/>
        <v>0</v>
      </c>
      <c r="BH1227" s="96">
        <f t="shared" si="17"/>
        <v>0</v>
      </c>
      <c r="BI1227" s="96">
        <f t="shared" si="18"/>
        <v>0</v>
      </c>
      <c r="BJ1227" s="17" t="s">
        <v>85</v>
      </c>
      <c r="BK1227" s="162">
        <f t="shared" si="19"/>
        <v>0</v>
      </c>
      <c r="BL1227" s="17" t="s">
        <v>202</v>
      </c>
      <c r="BM1227" s="161" t="s">
        <v>1557</v>
      </c>
    </row>
    <row r="1228" spans="2:65" s="1" customFormat="1" ht="44.25" customHeight="1" x14ac:dyDescent="0.2">
      <c r="B1228" s="149"/>
      <c r="C1228" s="191" t="s">
        <v>903</v>
      </c>
      <c r="D1228" s="191" t="s">
        <v>262</v>
      </c>
      <c r="E1228" s="192" t="s">
        <v>1558</v>
      </c>
      <c r="F1228" s="193" t="s">
        <v>1559</v>
      </c>
      <c r="G1228" s="194" t="s">
        <v>254</v>
      </c>
      <c r="H1228" s="195">
        <v>1</v>
      </c>
      <c r="I1228" s="196"/>
      <c r="J1228" s="195">
        <f t="shared" si="10"/>
        <v>0</v>
      </c>
      <c r="K1228" s="197"/>
      <c r="L1228" s="198"/>
      <c r="M1228" s="199" t="s">
        <v>1</v>
      </c>
      <c r="N1228" s="200" t="s">
        <v>42</v>
      </c>
      <c r="P1228" s="159">
        <f t="shared" si="11"/>
        <v>0</v>
      </c>
      <c r="Q1228" s="159">
        <v>0</v>
      </c>
      <c r="R1228" s="159">
        <f t="shared" si="12"/>
        <v>0</v>
      </c>
      <c r="S1228" s="159">
        <v>0</v>
      </c>
      <c r="T1228" s="160">
        <f t="shared" si="13"/>
        <v>0</v>
      </c>
      <c r="AR1228" s="161" t="s">
        <v>249</v>
      </c>
      <c r="AT1228" s="161" t="s">
        <v>262</v>
      </c>
      <c r="AU1228" s="161" t="s">
        <v>85</v>
      </c>
      <c r="AY1228" s="17" t="s">
        <v>167</v>
      </c>
      <c r="BE1228" s="96">
        <f t="shared" si="14"/>
        <v>0</v>
      </c>
      <c r="BF1228" s="96">
        <f t="shared" si="15"/>
        <v>0</v>
      </c>
      <c r="BG1228" s="96">
        <f t="shared" si="16"/>
        <v>0</v>
      </c>
      <c r="BH1228" s="96">
        <f t="shared" si="17"/>
        <v>0</v>
      </c>
      <c r="BI1228" s="96">
        <f t="shared" si="18"/>
        <v>0</v>
      </c>
      <c r="BJ1228" s="17" t="s">
        <v>85</v>
      </c>
      <c r="BK1228" s="162">
        <f t="shared" si="19"/>
        <v>0</v>
      </c>
      <c r="BL1228" s="17" t="s">
        <v>202</v>
      </c>
      <c r="BM1228" s="161" t="s">
        <v>1560</v>
      </c>
    </row>
    <row r="1229" spans="2:65" s="1" customFormat="1" ht="44.25" customHeight="1" x14ac:dyDescent="0.2">
      <c r="B1229" s="149"/>
      <c r="C1229" s="191" t="s">
        <v>1561</v>
      </c>
      <c r="D1229" s="191" t="s">
        <v>262</v>
      </c>
      <c r="E1229" s="192" t="s">
        <v>1562</v>
      </c>
      <c r="F1229" s="193" t="s">
        <v>1563</v>
      </c>
      <c r="G1229" s="194" t="s">
        <v>254</v>
      </c>
      <c r="H1229" s="195">
        <v>1</v>
      </c>
      <c r="I1229" s="196"/>
      <c r="J1229" s="195">
        <f t="shared" si="10"/>
        <v>0</v>
      </c>
      <c r="K1229" s="197"/>
      <c r="L1229" s="198"/>
      <c r="M1229" s="199" t="s">
        <v>1</v>
      </c>
      <c r="N1229" s="200" t="s">
        <v>42</v>
      </c>
      <c r="P1229" s="159">
        <f t="shared" si="11"/>
        <v>0</v>
      </c>
      <c r="Q1229" s="159">
        <v>0</v>
      </c>
      <c r="R1229" s="159">
        <f t="shared" si="12"/>
        <v>0</v>
      </c>
      <c r="S1229" s="159">
        <v>0</v>
      </c>
      <c r="T1229" s="160">
        <f t="shared" si="13"/>
        <v>0</v>
      </c>
      <c r="AR1229" s="161" t="s">
        <v>249</v>
      </c>
      <c r="AT1229" s="161" t="s">
        <v>262</v>
      </c>
      <c r="AU1229" s="161" t="s">
        <v>85</v>
      </c>
      <c r="AY1229" s="17" t="s">
        <v>167</v>
      </c>
      <c r="BE1229" s="96">
        <f t="shared" si="14"/>
        <v>0</v>
      </c>
      <c r="BF1229" s="96">
        <f t="shared" si="15"/>
        <v>0</v>
      </c>
      <c r="BG1229" s="96">
        <f t="shared" si="16"/>
        <v>0</v>
      </c>
      <c r="BH1229" s="96">
        <f t="shared" si="17"/>
        <v>0</v>
      </c>
      <c r="BI1229" s="96">
        <f t="shared" si="18"/>
        <v>0</v>
      </c>
      <c r="BJ1229" s="17" t="s">
        <v>85</v>
      </c>
      <c r="BK1229" s="162">
        <f t="shared" si="19"/>
        <v>0</v>
      </c>
      <c r="BL1229" s="17" t="s">
        <v>202</v>
      </c>
      <c r="BM1229" s="161" t="s">
        <v>1564</v>
      </c>
    </row>
    <row r="1230" spans="2:65" s="1" customFormat="1" ht="37.9" customHeight="1" x14ac:dyDescent="0.2">
      <c r="B1230" s="149"/>
      <c r="C1230" s="191" t="s">
        <v>908</v>
      </c>
      <c r="D1230" s="191" t="s">
        <v>262</v>
      </c>
      <c r="E1230" s="192" t="s">
        <v>1565</v>
      </c>
      <c r="F1230" s="193" t="s">
        <v>1566</v>
      </c>
      <c r="G1230" s="194" t="s">
        <v>254</v>
      </c>
      <c r="H1230" s="195">
        <v>1</v>
      </c>
      <c r="I1230" s="196"/>
      <c r="J1230" s="195">
        <f t="shared" si="10"/>
        <v>0</v>
      </c>
      <c r="K1230" s="197"/>
      <c r="L1230" s="198"/>
      <c r="M1230" s="199" t="s">
        <v>1</v>
      </c>
      <c r="N1230" s="200" t="s">
        <v>42</v>
      </c>
      <c r="P1230" s="159">
        <f t="shared" si="11"/>
        <v>0</v>
      </c>
      <c r="Q1230" s="159">
        <v>0</v>
      </c>
      <c r="R1230" s="159">
        <f t="shared" si="12"/>
        <v>0</v>
      </c>
      <c r="S1230" s="159">
        <v>0</v>
      </c>
      <c r="T1230" s="160">
        <f t="shared" si="13"/>
        <v>0</v>
      </c>
      <c r="AR1230" s="161" t="s">
        <v>249</v>
      </c>
      <c r="AT1230" s="161" t="s">
        <v>262</v>
      </c>
      <c r="AU1230" s="161" t="s">
        <v>85</v>
      </c>
      <c r="AY1230" s="17" t="s">
        <v>167</v>
      </c>
      <c r="BE1230" s="96">
        <f t="shared" si="14"/>
        <v>0</v>
      </c>
      <c r="BF1230" s="96">
        <f t="shared" si="15"/>
        <v>0</v>
      </c>
      <c r="BG1230" s="96">
        <f t="shared" si="16"/>
        <v>0</v>
      </c>
      <c r="BH1230" s="96">
        <f t="shared" si="17"/>
        <v>0</v>
      </c>
      <c r="BI1230" s="96">
        <f t="shared" si="18"/>
        <v>0</v>
      </c>
      <c r="BJ1230" s="17" t="s">
        <v>85</v>
      </c>
      <c r="BK1230" s="162">
        <f t="shared" si="19"/>
        <v>0</v>
      </c>
      <c r="BL1230" s="17" t="s">
        <v>202</v>
      </c>
      <c r="BM1230" s="161" t="s">
        <v>1567</v>
      </c>
    </row>
    <row r="1231" spans="2:65" s="1" customFormat="1" ht="37.9" customHeight="1" x14ac:dyDescent="0.2">
      <c r="B1231" s="149"/>
      <c r="C1231" s="191" t="s">
        <v>1568</v>
      </c>
      <c r="D1231" s="191" t="s">
        <v>262</v>
      </c>
      <c r="E1231" s="192" t="s">
        <v>1569</v>
      </c>
      <c r="F1231" s="193" t="s">
        <v>1570</v>
      </c>
      <c r="G1231" s="194" t="s">
        <v>254</v>
      </c>
      <c r="H1231" s="195">
        <v>1</v>
      </c>
      <c r="I1231" s="196"/>
      <c r="J1231" s="195">
        <f t="shared" si="10"/>
        <v>0</v>
      </c>
      <c r="K1231" s="197"/>
      <c r="L1231" s="198"/>
      <c r="M1231" s="199" t="s">
        <v>1</v>
      </c>
      <c r="N1231" s="200" t="s">
        <v>42</v>
      </c>
      <c r="P1231" s="159">
        <f t="shared" si="11"/>
        <v>0</v>
      </c>
      <c r="Q1231" s="159">
        <v>0</v>
      </c>
      <c r="R1231" s="159">
        <f t="shared" si="12"/>
        <v>0</v>
      </c>
      <c r="S1231" s="159">
        <v>0</v>
      </c>
      <c r="T1231" s="160">
        <f t="shared" si="13"/>
        <v>0</v>
      </c>
      <c r="AR1231" s="161" t="s">
        <v>249</v>
      </c>
      <c r="AT1231" s="161" t="s">
        <v>262</v>
      </c>
      <c r="AU1231" s="161" t="s">
        <v>85</v>
      </c>
      <c r="AY1231" s="17" t="s">
        <v>167</v>
      </c>
      <c r="BE1231" s="96">
        <f t="shared" si="14"/>
        <v>0</v>
      </c>
      <c r="BF1231" s="96">
        <f t="shared" si="15"/>
        <v>0</v>
      </c>
      <c r="BG1231" s="96">
        <f t="shared" si="16"/>
        <v>0</v>
      </c>
      <c r="BH1231" s="96">
        <f t="shared" si="17"/>
        <v>0</v>
      </c>
      <c r="BI1231" s="96">
        <f t="shared" si="18"/>
        <v>0</v>
      </c>
      <c r="BJ1231" s="17" t="s">
        <v>85</v>
      </c>
      <c r="BK1231" s="162">
        <f t="shared" si="19"/>
        <v>0</v>
      </c>
      <c r="BL1231" s="17" t="s">
        <v>202</v>
      </c>
      <c r="BM1231" s="161" t="s">
        <v>1571</v>
      </c>
    </row>
    <row r="1232" spans="2:65" s="1" customFormat="1" ht="37.9" customHeight="1" x14ac:dyDescent="0.2">
      <c r="B1232" s="149"/>
      <c r="C1232" s="191" t="s">
        <v>915</v>
      </c>
      <c r="D1232" s="191" t="s">
        <v>262</v>
      </c>
      <c r="E1232" s="192" t="s">
        <v>1572</v>
      </c>
      <c r="F1232" s="193" t="s">
        <v>1573</v>
      </c>
      <c r="G1232" s="194" t="s">
        <v>254</v>
      </c>
      <c r="H1232" s="195">
        <v>1</v>
      </c>
      <c r="I1232" s="196"/>
      <c r="J1232" s="195">
        <f t="shared" si="10"/>
        <v>0</v>
      </c>
      <c r="K1232" s="197"/>
      <c r="L1232" s="198"/>
      <c r="M1232" s="199" t="s">
        <v>1</v>
      </c>
      <c r="N1232" s="200" t="s">
        <v>42</v>
      </c>
      <c r="P1232" s="159">
        <f t="shared" si="11"/>
        <v>0</v>
      </c>
      <c r="Q1232" s="159">
        <v>0</v>
      </c>
      <c r="R1232" s="159">
        <f t="shared" si="12"/>
        <v>0</v>
      </c>
      <c r="S1232" s="159">
        <v>0</v>
      </c>
      <c r="T1232" s="160">
        <f t="shared" si="13"/>
        <v>0</v>
      </c>
      <c r="AR1232" s="161" t="s">
        <v>249</v>
      </c>
      <c r="AT1232" s="161" t="s">
        <v>262</v>
      </c>
      <c r="AU1232" s="161" t="s">
        <v>85</v>
      </c>
      <c r="AY1232" s="17" t="s">
        <v>167</v>
      </c>
      <c r="BE1232" s="96">
        <f t="shared" si="14"/>
        <v>0</v>
      </c>
      <c r="BF1232" s="96">
        <f t="shared" si="15"/>
        <v>0</v>
      </c>
      <c r="BG1232" s="96">
        <f t="shared" si="16"/>
        <v>0</v>
      </c>
      <c r="BH1232" s="96">
        <f t="shared" si="17"/>
        <v>0</v>
      </c>
      <c r="BI1232" s="96">
        <f t="shared" si="18"/>
        <v>0</v>
      </c>
      <c r="BJ1232" s="17" t="s">
        <v>85</v>
      </c>
      <c r="BK1232" s="162">
        <f t="shared" si="19"/>
        <v>0</v>
      </c>
      <c r="BL1232" s="17" t="s">
        <v>202</v>
      </c>
      <c r="BM1232" s="161" t="s">
        <v>1574</v>
      </c>
    </row>
    <row r="1233" spans="2:65" s="1" customFormat="1" ht="37.9" customHeight="1" x14ac:dyDescent="0.2">
      <c r="B1233" s="149"/>
      <c r="C1233" s="191" t="s">
        <v>1575</v>
      </c>
      <c r="D1233" s="191" t="s">
        <v>262</v>
      </c>
      <c r="E1233" s="192" t="s">
        <v>1576</v>
      </c>
      <c r="F1233" s="193" t="s">
        <v>1577</v>
      </c>
      <c r="G1233" s="194" t="s">
        <v>254</v>
      </c>
      <c r="H1233" s="195">
        <v>1</v>
      </c>
      <c r="I1233" s="196"/>
      <c r="J1233" s="195">
        <f t="shared" si="10"/>
        <v>0</v>
      </c>
      <c r="K1233" s="197"/>
      <c r="L1233" s="198"/>
      <c r="M1233" s="199" t="s">
        <v>1</v>
      </c>
      <c r="N1233" s="200" t="s">
        <v>42</v>
      </c>
      <c r="P1233" s="159">
        <f t="shared" si="11"/>
        <v>0</v>
      </c>
      <c r="Q1233" s="159">
        <v>0</v>
      </c>
      <c r="R1233" s="159">
        <f t="shared" si="12"/>
        <v>0</v>
      </c>
      <c r="S1233" s="159">
        <v>0</v>
      </c>
      <c r="T1233" s="160">
        <f t="shared" si="13"/>
        <v>0</v>
      </c>
      <c r="AR1233" s="161" t="s">
        <v>249</v>
      </c>
      <c r="AT1233" s="161" t="s">
        <v>262</v>
      </c>
      <c r="AU1233" s="161" t="s">
        <v>85</v>
      </c>
      <c r="AY1233" s="17" t="s">
        <v>167</v>
      </c>
      <c r="BE1233" s="96">
        <f t="shared" si="14"/>
        <v>0</v>
      </c>
      <c r="BF1233" s="96">
        <f t="shared" si="15"/>
        <v>0</v>
      </c>
      <c r="BG1233" s="96">
        <f t="shared" si="16"/>
        <v>0</v>
      </c>
      <c r="BH1233" s="96">
        <f t="shared" si="17"/>
        <v>0</v>
      </c>
      <c r="BI1233" s="96">
        <f t="shared" si="18"/>
        <v>0</v>
      </c>
      <c r="BJ1233" s="17" t="s">
        <v>85</v>
      </c>
      <c r="BK1233" s="162">
        <f t="shared" si="19"/>
        <v>0</v>
      </c>
      <c r="BL1233" s="17" t="s">
        <v>202</v>
      </c>
      <c r="BM1233" s="161" t="s">
        <v>1578</v>
      </c>
    </row>
    <row r="1234" spans="2:65" s="1" customFormat="1" ht="37.9" customHeight="1" x14ac:dyDescent="0.2">
      <c r="B1234" s="149"/>
      <c r="C1234" s="191" t="s">
        <v>921</v>
      </c>
      <c r="D1234" s="191" t="s">
        <v>262</v>
      </c>
      <c r="E1234" s="192" t="s">
        <v>1579</v>
      </c>
      <c r="F1234" s="193" t="s">
        <v>1580</v>
      </c>
      <c r="G1234" s="194" t="s">
        <v>254</v>
      </c>
      <c r="H1234" s="195">
        <v>1</v>
      </c>
      <c r="I1234" s="196"/>
      <c r="J1234" s="195">
        <f t="shared" si="10"/>
        <v>0</v>
      </c>
      <c r="K1234" s="197"/>
      <c r="L1234" s="198"/>
      <c r="M1234" s="199" t="s">
        <v>1</v>
      </c>
      <c r="N1234" s="200" t="s">
        <v>42</v>
      </c>
      <c r="P1234" s="159">
        <f t="shared" si="11"/>
        <v>0</v>
      </c>
      <c r="Q1234" s="159">
        <v>0</v>
      </c>
      <c r="R1234" s="159">
        <f t="shared" si="12"/>
        <v>0</v>
      </c>
      <c r="S1234" s="159">
        <v>0</v>
      </c>
      <c r="T1234" s="160">
        <f t="shared" si="13"/>
        <v>0</v>
      </c>
      <c r="AR1234" s="161" t="s">
        <v>249</v>
      </c>
      <c r="AT1234" s="161" t="s">
        <v>262</v>
      </c>
      <c r="AU1234" s="161" t="s">
        <v>85</v>
      </c>
      <c r="AY1234" s="17" t="s">
        <v>167</v>
      </c>
      <c r="BE1234" s="96">
        <f t="shared" si="14"/>
        <v>0</v>
      </c>
      <c r="BF1234" s="96">
        <f t="shared" si="15"/>
        <v>0</v>
      </c>
      <c r="BG1234" s="96">
        <f t="shared" si="16"/>
        <v>0</v>
      </c>
      <c r="BH1234" s="96">
        <f t="shared" si="17"/>
        <v>0</v>
      </c>
      <c r="BI1234" s="96">
        <f t="shared" si="18"/>
        <v>0</v>
      </c>
      <c r="BJ1234" s="17" t="s">
        <v>85</v>
      </c>
      <c r="BK1234" s="162">
        <f t="shared" si="19"/>
        <v>0</v>
      </c>
      <c r="BL1234" s="17" t="s">
        <v>202</v>
      </c>
      <c r="BM1234" s="161" t="s">
        <v>1581</v>
      </c>
    </row>
    <row r="1235" spans="2:65" s="1" customFormat="1" ht="44.25" customHeight="1" x14ac:dyDescent="0.2">
      <c r="B1235" s="149"/>
      <c r="C1235" s="191" t="s">
        <v>1582</v>
      </c>
      <c r="D1235" s="191" t="s">
        <v>262</v>
      </c>
      <c r="E1235" s="192" t="s">
        <v>1583</v>
      </c>
      <c r="F1235" s="193" t="s">
        <v>1584</v>
      </c>
      <c r="G1235" s="194" t="s">
        <v>254</v>
      </c>
      <c r="H1235" s="195">
        <v>1</v>
      </c>
      <c r="I1235" s="196"/>
      <c r="J1235" s="195">
        <f t="shared" si="10"/>
        <v>0</v>
      </c>
      <c r="K1235" s="197"/>
      <c r="L1235" s="198"/>
      <c r="M1235" s="199" t="s">
        <v>1</v>
      </c>
      <c r="N1235" s="200" t="s">
        <v>42</v>
      </c>
      <c r="P1235" s="159">
        <f t="shared" si="11"/>
        <v>0</v>
      </c>
      <c r="Q1235" s="159">
        <v>0</v>
      </c>
      <c r="R1235" s="159">
        <f t="shared" si="12"/>
        <v>0</v>
      </c>
      <c r="S1235" s="159">
        <v>0</v>
      </c>
      <c r="T1235" s="160">
        <f t="shared" si="13"/>
        <v>0</v>
      </c>
      <c r="AR1235" s="161" t="s">
        <v>249</v>
      </c>
      <c r="AT1235" s="161" t="s">
        <v>262</v>
      </c>
      <c r="AU1235" s="161" t="s">
        <v>85</v>
      </c>
      <c r="AY1235" s="17" t="s">
        <v>167</v>
      </c>
      <c r="BE1235" s="96">
        <f t="shared" si="14"/>
        <v>0</v>
      </c>
      <c r="BF1235" s="96">
        <f t="shared" si="15"/>
        <v>0</v>
      </c>
      <c r="BG1235" s="96">
        <f t="shared" si="16"/>
        <v>0</v>
      </c>
      <c r="BH1235" s="96">
        <f t="shared" si="17"/>
        <v>0</v>
      </c>
      <c r="BI1235" s="96">
        <f t="shared" si="18"/>
        <v>0</v>
      </c>
      <c r="BJ1235" s="17" t="s">
        <v>85</v>
      </c>
      <c r="BK1235" s="162">
        <f t="shared" si="19"/>
        <v>0</v>
      </c>
      <c r="BL1235" s="17" t="s">
        <v>202</v>
      </c>
      <c r="BM1235" s="161" t="s">
        <v>1585</v>
      </c>
    </row>
    <row r="1236" spans="2:65" s="1" customFormat="1" ht="44.25" customHeight="1" x14ac:dyDescent="0.2">
      <c r="B1236" s="149"/>
      <c r="C1236" s="191" t="s">
        <v>925</v>
      </c>
      <c r="D1236" s="191" t="s">
        <v>262</v>
      </c>
      <c r="E1236" s="192" t="s">
        <v>1586</v>
      </c>
      <c r="F1236" s="193" t="s">
        <v>1587</v>
      </c>
      <c r="G1236" s="194" t="s">
        <v>254</v>
      </c>
      <c r="H1236" s="195">
        <v>1</v>
      </c>
      <c r="I1236" s="196"/>
      <c r="J1236" s="195">
        <f t="shared" si="10"/>
        <v>0</v>
      </c>
      <c r="K1236" s="197"/>
      <c r="L1236" s="198"/>
      <c r="M1236" s="199" t="s">
        <v>1</v>
      </c>
      <c r="N1236" s="200" t="s">
        <v>42</v>
      </c>
      <c r="P1236" s="159">
        <f t="shared" si="11"/>
        <v>0</v>
      </c>
      <c r="Q1236" s="159">
        <v>0</v>
      </c>
      <c r="R1236" s="159">
        <f t="shared" si="12"/>
        <v>0</v>
      </c>
      <c r="S1236" s="159">
        <v>0</v>
      </c>
      <c r="T1236" s="160">
        <f t="shared" si="13"/>
        <v>0</v>
      </c>
      <c r="AR1236" s="161" t="s">
        <v>249</v>
      </c>
      <c r="AT1236" s="161" t="s">
        <v>262</v>
      </c>
      <c r="AU1236" s="161" t="s">
        <v>85</v>
      </c>
      <c r="AY1236" s="17" t="s">
        <v>167</v>
      </c>
      <c r="BE1236" s="96">
        <f t="shared" si="14"/>
        <v>0</v>
      </c>
      <c r="BF1236" s="96">
        <f t="shared" si="15"/>
        <v>0</v>
      </c>
      <c r="BG1236" s="96">
        <f t="shared" si="16"/>
        <v>0</v>
      </c>
      <c r="BH1236" s="96">
        <f t="shared" si="17"/>
        <v>0</v>
      </c>
      <c r="BI1236" s="96">
        <f t="shared" si="18"/>
        <v>0</v>
      </c>
      <c r="BJ1236" s="17" t="s">
        <v>85</v>
      </c>
      <c r="BK1236" s="162">
        <f t="shared" si="19"/>
        <v>0</v>
      </c>
      <c r="BL1236" s="17" t="s">
        <v>202</v>
      </c>
      <c r="BM1236" s="161" t="s">
        <v>1588</v>
      </c>
    </row>
    <row r="1237" spans="2:65" s="1" customFormat="1" ht="44.25" customHeight="1" x14ac:dyDescent="0.2">
      <c r="B1237" s="149"/>
      <c r="C1237" s="191" t="s">
        <v>1589</v>
      </c>
      <c r="D1237" s="191" t="s">
        <v>262</v>
      </c>
      <c r="E1237" s="192" t="s">
        <v>1590</v>
      </c>
      <c r="F1237" s="193" t="s">
        <v>1591</v>
      </c>
      <c r="G1237" s="194" t="s">
        <v>254</v>
      </c>
      <c r="H1237" s="195">
        <v>1</v>
      </c>
      <c r="I1237" s="196"/>
      <c r="J1237" s="195">
        <f t="shared" si="10"/>
        <v>0</v>
      </c>
      <c r="K1237" s="197"/>
      <c r="L1237" s="198"/>
      <c r="M1237" s="199" t="s">
        <v>1</v>
      </c>
      <c r="N1237" s="200" t="s">
        <v>42</v>
      </c>
      <c r="P1237" s="159">
        <f t="shared" si="11"/>
        <v>0</v>
      </c>
      <c r="Q1237" s="159">
        <v>0</v>
      </c>
      <c r="R1237" s="159">
        <f t="shared" si="12"/>
        <v>0</v>
      </c>
      <c r="S1237" s="159">
        <v>0</v>
      </c>
      <c r="T1237" s="160">
        <f t="shared" si="13"/>
        <v>0</v>
      </c>
      <c r="AR1237" s="161" t="s">
        <v>249</v>
      </c>
      <c r="AT1237" s="161" t="s">
        <v>262</v>
      </c>
      <c r="AU1237" s="161" t="s">
        <v>85</v>
      </c>
      <c r="AY1237" s="17" t="s">
        <v>167</v>
      </c>
      <c r="BE1237" s="96">
        <f t="shared" si="14"/>
        <v>0</v>
      </c>
      <c r="BF1237" s="96">
        <f t="shared" si="15"/>
        <v>0</v>
      </c>
      <c r="BG1237" s="96">
        <f t="shared" si="16"/>
        <v>0</v>
      </c>
      <c r="BH1237" s="96">
        <f t="shared" si="17"/>
        <v>0</v>
      </c>
      <c r="BI1237" s="96">
        <f t="shared" si="18"/>
        <v>0</v>
      </c>
      <c r="BJ1237" s="17" t="s">
        <v>85</v>
      </c>
      <c r="BK1237" s="162">
        <f t="shared" si="19"/>
        <v>0</v>
      </c>
      <c r="BL1237" s="17" t="s">
        <v>202</v>
      </c>
      <c r="BM1237" s="161" t="s">
        <v>1592</v>
      </c>
    </row>
    <row r="1238" spans="2:65" s="1" customFormat="1" ht="37.9" customHeight="1" x14ac:dyDescent="0.2">
      <c r="B1238" s="149"/>
      <c r="C1238" s="191" t="s">
        <v>931</v>
      </c>
      <c r="D1238" s="191" t="s">
        <v>262</v>
      </c>
      <c r="E1238" s="192" t="s">
        <v>1593</v>
      </c>
      <c r="F1238" s="193" t="s">
        <v>1594</v>
      </c>
      <c r="G1238" s="194" t="s">
        <v>254</v>
      </c>
      <c r="H1238" s="195">
        <v>1</v>
      </c>
      <c r="I1238" s="196"/>
      <c r="J1238" s="195">
        <f t="shared" si="10"/>
        <v>0</v>
      </c>
      <c r="K1238" s="197"/>
      <c r="L1238" s="198"/>
      <c r="M1238" s="199" t="s">
        <v>1</v>
      </c>
      <c r="N1238" s="200" t="s">
        <v>42</v>
      </c>
      <c r="P1238" s="159">
        <f t="shared" si="11"/>
        <v>0</v>
      </c>
      <c r="Q1238" s="159">
        <v>0</v>
      </c>
      <c r="R1238" s="159">
        <f t="shared" si="12"/>
        <v>0</v>
      </c>
      <c r="S1238" s="159">
        <v>0</v>
      </c>
      <c r="T1238" s="160">
        <f t="shared" si="13"/>
        <v>0</v>
      </c>
      <c r="AR1238" s="161" t="s">
        <v>249</v>
      </c>
      <c r="AT1238" s="161" t="s">
        <v>262</v>
      </c>
      <c r="AU1238" s="161" t="s">
        <v>85</v>
      </c>
      <c r="AY1238" s="17" t="s">
        <v>167</v>
      </c>
      <c r="BE1238" s="96">
        <f t="shared" si="14"/>
        <v>0</v>
      </c>
      <c r="BF1238" s="96">
        <f t="shared" si="15"/>
        <v>0</v>
      </c>
      <c r="BG1238" s="96">
        <f t="shared" si="16"/>
        <v>0</v>
      </c>
      <c r="BH1238" s="96">
        <f t="shared" si="17"/>
        <v>0</v>
      </c>
      <c r="BI1238" s="96">
        <f t="shared" si="18"/>
        <v>0</v>
      </c>
      <c r="BJ1238" s="17" t="s">
        <v>85</v>
      </c>
      <c r="BK1238" s="162">
        <f t="shared" si="19"/>
        <v>0</v>
      </c>
      <c r="BL1238" s="17" t="s">
        <v>202</v>
      </c>
      <c r="BM1238" s="161" t="s">
        <v>1595</v>
      </c>
    </row>
    <row r="1239" spans="2:65" s="1" customFormat="1" ht="44.25" customHeight="1" x14ac:dyDescent="0.2">
      <c r="B1239" s="149"/>
      <c r="C1239" s="191" t="s">
        <v>1596</v>
      </c>
      <c r="D1239" s="191" t="s">
        <v>262</v>
      </c>
      <c r="E1239" s="192" t="s">
        <v>1597</v>
      </c>
      <c r="F1239" s="193" t="s">
        <v>1598</v>
      </c>
      <c r="G1239" s="194" t="s">
        <v>254</v>
      </c>
      <c r="H1239" s="195">
        <v>1</v>
      </c>
      <c r="I1239" s="196"/>
      <c r="J1239" s="195">
        <f t="shared" si="10"/>
        <v>0</v>
      </c>
      <c r="K1239" s="197"/>
      <c r="L1239" s="198"/>
      <c r="M1239" s="199" t="s">
        <v>1</v>
      </c>
      <c r="N1239" s="200" t="s">
        <v>42</v>
      </c>
      <c r="P1239" s="159">
        <f t="shared" si="11"/>
        <v>0</v>
      </c>
      <c r="Q1239" s="159">
        <v>0</v>
      </c>
      <c r="R1239" s="159">
        <f t="shared" si="12"/>
        <v>0</v>
      </c>
      <c r="S1239" s="159">
        <v>0</v>
      </c>
      <c r="T1239" s="160">
        <f t="shared" si="13"/>
        <v>0</v>
      </c>
      <c r="AR1239" s="161" t="s">
        <v>249</v>
      </c>
      <c r="AT1239" s="161" t="s">
        <v>262</v>
      </c>
      <c r="AU1239" s="161" t="s">
        <v>85</v>
      </c>
      <c r="AY1239" s="17" t="s">
        <v>167</v>
      </c>
      <c r="BE1239" s="96">
        <f t="shared" si="14"/>
        <v>0</v>
      </c>
      <c r="BF1239" s="96">
        <f t="shared" si="15"/>
        <v>0</v>
      </c>
      <c r="BG1239" s="96">
        <f t="shared" si="16"/>
        <v>0</v>
      </c>
      <c r="BH1239" s="96">
        <f t="shared" si="17"/>
        <v>0</v>
      </c>
      <c r="BI1239" s="96">
        <f t="shared" si="18"/>
        <v>0</v>
      </c>
      <c r="BJ1239" s="17" t="s">
        <v>85</v>
      </c>
      <c r="BK1239" s="162">
        <f t="shared" si="19"/>
        <v>0</v>
      </c>
      <c r="BL1239" s="17" t="s">
        <v>202</v>
      </c>
      <c r="BM1239" s="161" t="s">
        <v>1599</v>
      </c>
    </row>
    <row r="1240" spans="2:65" s="1" customFormat="1" ht="44.25" customHeight="1" x14ac:dyDescent="0.2">
      <c r="B1240" s="149"/>
      <c r="C1240" s="191" t="s">
        <v>937</v>
      </c>
      <c r="D1240" s="191" t="s">
        <v>262</v>
      </c>
      <c r="E1240" s="192" t="s">
        <v>1600</v>
      </c>
      <c r="F1240" s="193" t="s">
        <v>1601</v>
      </c>
      <c r="G1240" s="194" t="s">
        <v>254</v>
      </c>
      <c r="H1240" s="195">
        <v>1</v>
      </c>
      <c r="I1240" s="196"/>
      <c r="J1240" s="195">
        <f t="shared" si="10"/>
        <v>0</v>
      </c>
      <c r="K1240" s="197"/>
      <c r="L1240" s="198"/>
      <c r="M1240" s="199" t="s">
        <v>1</v>
      </c>
      <c r="N1240" s="200" t="s">
        <v>42</v>
      </c>
      <c r="P1240" s="159">
        <f t="shared" si="11"/>
        <v>0</v>
      </c>
      <c r="Q1240" s="159">
        <v>0</v>
      </c>
      <c r="R1240" s="159">
        <f t="shared" si="12"/>
        <v>0</v>
      </c>
      <c r="S1240" s="159">
        <v>0</v>
      </c>
      <c r="T1240" s="160">
        <f t="shared" si="13"/>
        <v>0</v>
      </c>
      <c r="AR1240" s="161" t="s">
        <v>249</v>
      </c>
      <c r="AT1240" s="161" t="s">
        <v>262</v>
      </c>
      <c r="AU1240" s="161" t="s">
        <v>85</v>
      </c>
      <c r="AY1240" s="17" t="s">
        <v>167</v>
      </c>
      <c r="BE1240" s="96">
        <f t="shared" si="14"/>
        <v>0</v>
      </c>
      <c r="BF1240" s="96">
        <f t="shared" si="15"/>
        <v>0</v>
      </c>
      <c r="BG1240" s="96">
        <f t="shared" si="16"/>
        <v>0</v>
      </c>
      <c r="BH1240" s="96">
        <f t="shared" si="17"/>
        <v>0</v>
      </c>
      <c r="BI1240" s="96">
        <f t="shared" si="18"/>
        <v>0</v>
      </c>
      <c r="BJ1240" s="17" t="s">
        <v>85</v>
      </c>
      <c r="BK1240" s="162">
        <f t="shared" si="19"/>
        <v>0</v>
      </c>
      <c r="BL1240" s="17" t="s">
        <v>202</v>
      </c>
      <c r="BM1240" s="161" t="s">
        <v>1602</v>
      </c>
    </row>
    <row r="1241" spans="2:65" s="1" customFormat="1" ht="37.9" customHeight="1" x14ac:dyDescent="0.2">
      <c r="B1241" s="149"/>
      <c r="C1241" s="191" t="s">
        <v>1603</v>
      </c>
      <c r="D1241" s="191" t="s">
        <v>262</v>
      </c>
      <c r="E1241" s="192" t="s">
        <v>1604</v>
      </c>
      <c r="F1241" s="193" t="s">
        <v>1605</v>
      </c>
      <c r="G1241" s="194" t="s">
        <v>254</v>
      </c>
      <c r="H1241" s="195">
        <v>1</v>
      </c>
      <c r="I1241" s="196"/>
      <c r="J1241" s="195">
        <f t="shared" si="10"/>
        <v>0</v>
      </c>
      <c r="K1241" s="197"/>
      <c r="L1241" s="198"/>
      <c r="M1241" s="199" t="s">
        <v>1</v>
      </c>
      <c r="N1241" s="200" t="s">
        <v>42</v>
      </c>
      <c r="P1241" s="159">
        <f t="shared" si="11"/>
        <v>0</v>
      </c>
      <c r="Q1241" s="159">
        <v>0</v>
      </c>
      <c r="R1241" s="159">
        <f t="shared" si="12"/>
        <v>0</v>
      </c>
      <c r="S1241" s="159">
        <v>0</v>
      </c>
      <c r="T1241" s="160">
        <f t="shared" si="13"/>
        <v>0</v>
      </c>
      <c r="AR1241" s="161" t="s">
        <v>249</v>
      </c>
      <c r="AT1241" s="161" t="s">
        <v>262</v>
      </c>
      <c r="AU1241" s="161" t="s">
        <v>85</v>
      </c>
      <c r="AY1241" s="17" t="s">
        <v>167</v>
      </c>
      <c r="BE1241" s="96">
        <f t="shared" si="14"/>
        <v>0</v>
      </c>
      <c r="BF1241" s="96">
        <f t="shared" si="15"/>
        <v>0</v>
      </c>
      <c r="BG1241" s="96">
        <f t="shared" si="16"/>
        <v>0</v>
      </c>
      <c r="BH1241" s="96">
        <f t="shared" si="17"/>
        <v>0</v>
      </c>
      <c r="BI1241" s="96">
        <f t="shared" si="18"/>
        <v>0</v>
      </c>
      <c r="BJ1241" s="17" t="s">
        <v>85</v>
      </c>
      <c r="BK1241" s="162">
        <f t="shared" si="19"/>
        <v>0</v>
      </c>
      <c r="BL1241" s="17" t="s">
        <v>202</v>
      </c>
      <c r="BM1241" s="161" t="s">
        <v>1606</v>
      </c>
    </row>
    <row r="1242" spans="2:65" s="1" customFormat="1" ht="37.9" customHeight="1" x14ac:dyDescent="0.2">
      <c r="B1242" s="149"/>
      <c r="C1242" s="191" t="s">
        <v>942</v>
      </c>
      <c r="D1242" s="191" t="s">
        <v>262</v>
      </c>
      <c r="E1242" s="192" t="s">
        <v>1607</v>
      </c>
      <c r="F1242" s="193" t="s">
        <v>1608</v>
      </c>
      <c r="G1242" s="194" t="s">
        <v>254</v>
      </c>
      <c r="H1242" s="195">
        <v>1</v>
      </c>
      <c r="I1242" s="196"/>
      <c r="J1242" s="195">
        <f t="shared" si="10"/>
        <v>0</v>
      </c>
      <c r="K1242" s="197"/>
      <c r="L1242" s="198"/>
      <c r="M1242" s="199" t="s">
        <v>1</v>
      </c>
      <c r="N1242" s="200" t="s">
        <v>42</v>
      </c>
      <c r="P1242" s="159">
        <f t="shared" si="11"/>
        <v>0</v>
      </c>
      <c r="Q1242" s="159">
        <v>0</v>
      </c>
      <c r="R1242" s="159">
        <f t="shared" si="12"/>
        <v>0</v>
      </c>
      <c r="S1242" s="159">
        <v>0</v>
      </c>
      <c r="T1242" s="160">
        <f t="shared" si="13"/>
        <v>0</v>
      </c>
      <c r="AR1242" s="161" t="s">
        <v>249</v>
      </c>
      <c r="AT1242" s="161" t="s">
        <v>262</v>
      </c>
      <c r="AU1242" s="161" t="s">
        <v>85</v>
      </c>
      <c r="AY1242" s="17" t="s">
        <v>167</v>
      </c>
      <c r="BE1242" s="96">
        <f t="shared" si="14"/>
        <v>0</v>
      </c>
      <c r="BF1242" s="96">
        <f t="shared" si="15"/>
        <v>0</v>
      </c>
      <c r="BG1242" s="96">
        <f t="shared" si="16"/>
        <v>0</v>
      </c>
      <c r="BH1242" s="96">
        <f t="shared" si="17"/>
        <v>0</v>
      </c>
      <c r="BI1242" s="96">
        <f t="shared" si="18"/>
        <v>0</v>
      </c>
      <c r="BJ1242" s="17" t="s">
        <v>85</v>
      </c>
      <c r="BK1242" s="162">
        <f t="shared" si="19"/>
        <v>0</v>
      </c>
      <c r="BL1242" s="17" t="s">
        <v>202</v>
      </c>
      <c r="BM1242" s="161" t="s">
        <v>1609</v>
      </c>
    </row>
    <row r="1243" spans="2:65" s="1" customFormat="1" ht="37.9" customHeight="1" x14ac:dyDescent="0.2">
      <c r="B1243" s="149"/>
      <c r="C1243" s="191" t="s">
        <v>1610</v>
      </c>
      <c r="D1243" s="191" t="s">
        <v>262</v>
      </c>
      <c r="E1243" s="192" t="s">
        <v>1611</v>
      </c>
      <c r="F1243" s="193" t="s">
        <v>1612</v>
      </c>
      <c r="G1243" s="194" t="s">
        <v>254</v>
      </c>
      <c r="H1243" s="195">
        <v>1</v>
      </c>
      <c r="I1243" s="196"/>
      <c r="J1243" s="195">
        <f t="shared" si="10"/>
        <v>0</v>
      </c>
      <c r="K1243" s="197"/>
      <c r="L1243" s="198"/>
      <c r="M1243" s="199" t="s">
        <v>1</v>
      </c>
      <c r="N1243" s="200" t="s">
        <v>42</v>
      </c>
      <c r="P1243" s="159">
        <f t="shared" si="11"/>
        <v>0</v>
      </c>
      <c r="Q1243" s="159">
        <v>0</v>
      </c>
      <c r="R1243" s="159">
        <f t="shared" si="12"/>
        <v>0</v>
      </c>
      <c r="S1243" s="159">
        <v>0</v>
      </c>
      <c r="T1243" s="160">
        <f t="shared" si="13"/>
        <v>0</v>
      </c>
      <c r="AR1243" s="161" t="s">
        <v>249</v>
      </c>
      <c r="AT1243" s="161" t="s">
        <v>262</v>
      </c>
      <c r="AU1243" s="161" t="s">
        <v>85</v>
      </c>
      <c r="AY1243" s="17" t="s">
        <v>167</v>
      </c>
      <c r="BE1243" s="96">
        <f t="shared" si="14"/>
        <v>0</v>
      </c>
      <c r="BF1243" s="96">
        <f t="shared" si="15"/>
        <v>0</v>
      </c>
      <c r="BG1243" s="96">
        <f t="shared" si="16"/>
        <v>0</v>
      </c>
      <c r="BH1243" s="96">
        <f t="shared" si="17"/>
        <v>0</v>
      </c>
      <c r="BI1243" s="96">
        <f t="shared" si="18"/>
        <v>0</v>
      </c>
      <c r="BJ1243" s="17" t="s">
        <v>85</v>
      </c>
      <c r="BK1243" s="162">
        <f t="shared" si="19"/>
        <v>0</v>
      </c>
      <c r="BL1243" s="17" t="s">
        <v>202</v>
      </c>
      <c r="BM1243" s="161" t="s">
        <v>1613</v>
      </c>
    </row>
    <row r="1244" spans="2:65" s="1" customFormat="1" ht="37.9" customHeight="1" x14ac:dyDescent="0.2">
      <c r="B1244" s="149"/>
      <c r="C1244" s="191" t="s">
        <v>947</v>
      </c>
      <c r="D1244" s="191" t="s">
        <v>262</v>
      </c>
      <c r="E1244" s="192" t="s">
        <v>1614</v>
      </c>
      <c r="F1244" s="193" t="s">
        <v>1615</v>
      </c>
      <c r="G1244" s="194" t="s">
        <v>254</v>
      </c>
      <c r="H1244" s="195">
        <v>1</v>
      </c>
      <c r="I1244" s="196"/>
      <c r="J1244" s="195">
        <f t="shared" si="10"/>
        <v>0</v>
      </c>
      <c r="K1244" s="197"/>
      <c r="L1244" s="198"/>
      <c r="M1244" s="199" t="s">
        <v>1</v>
      </c>
      <c r="N1244" s="200" t="s">
        <v>42</v>
      </c>
      <c r="P1244" s="159">
        <f t="shared" si="11"/>
        <v>0</v>
      </c>
      <c r="Q1244" s="159">
        <v>0</v>
      </c>
      <c r="R1244" s="159">
        <f t="shared" si="12"/>
        <v>0</v>
      </c>
      <c r="S1244" s="159">
        <v>0</v>
      </c>
      <c r="T1244" s="160">
        <f t="shared" si="13"/>
        <v>0</v>
      </c>
      <c r="AR1244" s="161" t="s">
        <v>249</v>
      </c>
      <c r="AT1244" s="161" t="s">
        <v>262</v>
      </c>
      <c r="AU1244" s="161" t="s">
        <v>85</v>
      </c>
      <c r="AY1244" s="17" t="s">
        <v>167</v>
      </c>
      <c r="BE1244" s="96">
        <f t="shared" si="14"/>
        <v>0</v>
      </c>
      <c r="BF1244" s="96">
        <f t="shared" si="15"/>
        <v>0</v>
      </c>
      <c r="BG1244" s="96">
        <f t="shared" si="16"/>
        <v>0</v>
      </c>
      <c r="BH1244" s="96">
        <f t="shared" si="17"/>
        <v>0</v>
      </c>
      <c r="BI1244" s="96">
        <f t="shared" si="18"/>
        <v>0</v>
      </c>
      <c r="BJ1244" s="17" t="s">
        <v>85</v>
      </c>
      <c r="BK1244" s="162">
        <f t="shared" si="19"/>
        <v>0</v>
      </c>
      <c r="BL1244" s="17" t="s">
        <v>202</v>
      </c>
      <c r="BM1244" s="161" t="s">
        <v>1616</v>
      </c>
    </row>
    <row r="1245" spans="2:65" s="1" customFormat="1" ht="37.9" customHeight="1" x14ac:dyDescent="0.2">
      <c r="B1245" s="149"/>
      <c r="C1245" s="191" t="s">
        <v>1617</v>
      </c>
      <c r="D1245" s="191" t="s">
        <v>262</v>
      </c>
      <c r="E1245" s="192" t="s">
        <v>1618</v>
      </c>
      <c r="F1245" s="193" t="s">
        <v>1619</v>
      </c>
      <c r="G1245" s="194" t="s">
        <v>254</v>
      </c>
      <c r="H1245" s="195">
        <v>1</v>
      </c>
      <c r="I1245" s="196"/>
      <c r="J1245" s="195">
        <f t="shared" si="10"/>
        <v>0</v>
      </c>
      <c r="K1245" s="197"/>
      <c r="L1245" s="198"/>
      <c r="M1245" s="199" t="s">
        <v>1</v>
      </c>
      <c r="N1245" s="200" t="s">
        <v>42</v>
      </c>
      <c r="P1245" s="159">
        <f t="shared" si="11"/>
        <v>0</v>
      </c>
      <c r="Q1245" s="159">
        <v>0</v>
      </c>
      <c r="R1245" s="159">
        <f t="shared" si="12"/>
        <v>0</v>
      </c>
      <c r="S1245" s="159">
        <v>0</v>
      </c>
      <c r="T1245" s="160">
        <f t="shared" si="13"/>
        <v>0</v>
      </c>
      <c r="AR1245" s="161" t="s">
        <v>249</v>
      </c>
      <c r="AT1245" s="161" t="s">
        <v>262</v>
      </c>
      <c r="AU1245" s="161" t="s">
        <v>85</v>
      </c>
      <c r="AY1245" s="17" t="s">
        <v>167</v>
      </c>
      <c r="BE1245" s="96">
        <f t="shared" si="14"/>
        <v>0</v>
      </c>
      <c r="BF1245" s="96">
        <f t="shared" si="15"/>
        <v>0</v>
      </c>
      <c r="BG1245" s="96">
        <f t="shared" si="16"/>
        <v>0</v>
      </c>
      <c r="BH1245" s="96">
        <f t="shared" si="17"/>
        <v>0</v>
      </c>
      <c r="BI1245" s="96">
        <f t="shared" si="18"/>
        <v>0</v>
      </c>
      <c r="BJ1245" s="17" t="s">
        <v>85</v>
      </c>
      <c r="BK1245" s="162">
        <f t="shared" si="19"/>
        <v>0</v>
      </c>
      <c r="BL1245" s="17" t="s">
        <v>202</v>
      </c>
      <c r="BM1245" s="161" t="s">
        <v>1620</v>
      </c>
    </row>
    <row r="1246" spans="2:65" s="1" customFormat="1" ht="44.25" customHeight="1" x14ac:dyDescent="0.2">
      <c r="B1246" s="149"/>
      <c r="C1246" s="191" t="s">
        <v>953</v>
      </c>
      <c r="D1246" s="191" t="s">
        <v>262</v>
      </c>
      <c r="E1246" s="192" t="s">
        <v>1621</v>
      </c>
      <c r="F1246" s="193" t="s">
        <v>1622</v>
      </c>
      <c r="G1246" s="194" t="s">
        <v>254</v>
      </c>
      <c r="H1246" s="195">
        <v>1</v>
      </c>
      <c r="I1246" s="196"/>
      <c r="J1246" s="195">
        <f t="shared" si="10"/>
        <v>0</v>
      </c>
      <c r="K1246" s="197"/>
      <c r="L1246" s="198"/>
      <c r="M1246" s="199" t="s">
        <v>1</v>
      </c>
      <c r="N1246" s="200" t="s">
        <v>42</v>
      </c>
      <c r="P1246" s="159">
        <f t="shared" si="11"/>
        <v>0</v>
      </c>
      <c r="Q1246" s="159">
        <v>0</v>
      </c>
      <c r="R1246" s="159">
        <f t="shared" si="12"/>
        <v>0</v>
      </c>
      <c r="S1246" s="159">
        <v>0</v>
      </c>
      <c r="T1246" s="160">
        <f t="shared" si="13"/>
        <v>0</v>
      </c>
      <c r="AR1246" s="161" t="s">
        <v>249</v>
      </c>
      <c r="AT1246" s="161" t="s">
        <v>262</v>
      </c>
      <c r="AU1246" s="161" t="s">
        <v>85</v>
      </c>
      <c r="AY1246" s="17" t="s">
        <v>167</v>
      </c>
      <c r="BE1246" s="96">
        <f t="shared" si="14"/>
        <v>0</v>
      </c>
      <c r="BF1246" s="96">
        <f t="shared" si="15"/>
        <v>0</v>
      </c>
      <c r="BG1246" s="96">
        <f t="shared" si="16"/>
        <v>0</v>
      </c>
      <c r="BH1246" s="96">
        <f t="shared" si="17"/>
        <v>0</v>
      </c>
      <c r="BI1246" s="96">
        <f t="shared" si="18"/>
        <v>0</v>
      </c>
      <c r="BJ1246" s="17" t="s">
        <v>85</v>
      </c>
      <c r="BK1246" s="162">
        <f t="shared" si="19"/>
        <v>0</v>
      </c>
      <c r="BL1246" s="17" t="s">
        <v>202</v>
      </c>
      <c r="BM1246" s="161" t="s">
        <v>1623</v>
      </c>
    </row>
    <row r="1247" spans="2:65" s="1" customFormat="1" ht="44.25" customHeight="1" x14ac:dyDescent="0.2">
      <c r="B1247" s="149"/>
      <c r="C1247" s="191" t="s">
        <v>1624</v>
      </c>
      <c r="D1247" s="191" t="s">
        <v>262</v>
      </c>
      <c r="E1247" s="192" t="s">
        <v>1625</v>
      </c>
      <c r="F1247" s="193" t="s">
        <v>1626</v>
      </c>
      <c r="G1247" s="194" t="s">
        <v>254</v>
      </c>
      <c r="H1247" s="195">
        <v>1</v>
      </c>
      <c r="I1247" s="196"/>
      <c r="J1247" s="195">
        <f t="shared" si="10"/>
        <v>0</v>
      </c>
      <c r="K1247" s="197"/>
      <c r="L1247" s="198"/>
      <c r="M1247" s="199" t="s">
        <v>1</v>
      </c>
      <c r="N1247" s="200" t="s">
        <v>42</v>
      </c>
      <c r="P1247" s="159">
        <f t="shared" si="11"/>
        <v>0</v>
      </c>
      <c r="Q1247" s="159">
        <v>0</v>
      </c>
      <c r="R1247" s="159">
        <f t="shared" si="12"/>
        <v>0</v>
      </c>
      <c r="S1247" s="159">
        <v>0</v>
      </c>
      <c r="T1247" s="160">
        <f t="shared" si="13"/>
        <v>0</v>
      </c>
      <c r="AR1247" s="161" t="s">
        <v>249</v>
      </c>
      <c r="AT1247" s="161" t="s">
        <v>262</v>
      </c>
      <c r="AU1247" s="161" t="s">
        <v>85</v>
      </c>
      <c r="AY1247" s="17" t="s">
        <v>167</v>
      </c>
      <c r="BE1247" s="96">
        <f t="shared" si="14"/>
        <v>0</v>
      </c>
      <c r="BF1247" s="96">
        <f t="shared" si="15"/>
        <v>0</v>
      </c>
      <c r="BG1247" s="96">
        <f t="shared" si="16"/>
        <v>0</v>
      </c>
      <c r="BH1247" s="96">
        <f t="shared" si="17"/>
        <v>0</v>
      </c>
      <c r="BI1247" s="96">
        <f t="shared" si="18"/>
        <v>0</v>
      </c>
      <c r="BJ1247" s="17" t="s">
        <v>85</v>
      </c>
      <c r="BK1247" s="162">
        <f t="shared" si="19"/>
        <v>0</v>
      </c>
      <c r="BL1247" s="17" t="s">
        <v>202</v>
      </c>
      <c r="BM1247" s="161" t="s">
        <v>1627</v>
      </c>
    </row>
    <row r="1248" spans="2:65" s="1" customFormat="1" ht="44.25" customHeight="1" x14ac:dyDescent="0.2">
      <c r="B1248" s="149"/>
      <c r="C1248" s="191" t="s">
        <v>958</v>
      </c>
      <c r="D1248" s="191" t="s">
        <v>262</v>
      </c>
      <c r="E1248" s="192" t="s">
        <v>1628</v>
      </c>
      <c r="F1248" s="193" t="s">
        <v>1629</v>
      </c>
      <c r="G1248" s="194" t="s">
        <v>254</v>
      </c>
      <c r="H1248" s="195">
        <v>1</v>
      </c>
      <c r="I1248" s="196"/>
      <c r="J1248" s="195">
        <f t="shared" si="10"/>
        <v>0</v>
      </c>
      <c r="K1248" s="197"/>
      <c r="L1248" s="198"/>
      <c r="M1248" s="199" t="s">
        <v>1</v>
      </c>
      <c r="N1248" s="200" t="s">
        <v>42</v>
      </c>
      <c r="P1248" s="159">
        <f t="shared" si="11"/>
        <v>0</v>
      </c>
      <c r="Q1248" s="159">
        <v>0</v>
      </c>
      <c r="R1248" s="159">
        <f t="shared" si="12"/>
        <v>0</v>
      </c>
      <c r="S1248" s="159">
        <v>0</v>
      </c>
      <c r="T1248" s="160">
        <f t="shared" si="13"/>
        <v>0</v>
      </c>
      <c r="AR1248" s="161" t="s">
        <v>249</v>
      </c>
      <c r="AT1248" s="161" t="s">
        <v>262</v>
      </c>
      <c r="AU1248" s="161" t="s">
        <v>85</v>
      </c>
      <c r="AY1248" s="17" t="s">
        <v>167</v>
      </c>
      <c r="BE1248" s="96">
        <f t="shared" si="14"/>
        <v>0</v>
      </c>
      <c r="BF1248" s="96">
        <f t="shared" si="15"/>
        <v>0</v>
      </c>
      <c r="BG1248" s="96">
        <f t="shared" si="16"/>
        <v>0</v>
      </c>
      <c r="BH1248" s="96">
        <f t="shared" si="17"/>
        <v>0</v>
      </c>
      <c r="BI1248" s="96">
        <f t="shared" si="18"/>
        <v>0</v>
      </c>
      <c r="BJ1248" s="17" t="s">
        <v>85</v>
      </c>
      <c r="BK1248" s="162">
        <f t="shared" si="19"/>
        <v>0</v>
      </c>
      <c r="BL1248" s="17" t="s">
        <v>202</v>
      </c>
      <c r="BM1248" s="161" t="s">
        <v>1630</v>
      </c>
    </row>
    <row r="1249" spans="2:65" s="1" customFormat="1" ht="44.25" customHeight="1" x14ac:dyDescent="0.2">
      <c r="B1249" s="149"/>
      <c r="C1249" s="191" t="s">
        <v>1631</v>
      </c>
      <c r="D1249" s="191" t="s">
        <v>262</v>
      </c>
      <c r="E1249" s="192" t="s">
        <v>1632</v>
      </c>
      <c r="F1249" s="193" t="s">
        <v>1633</v>
      </c>
      <c r="G1249" s="194" t="s">
        <v>254</v>
      </c>
      <c r="H1249" s="195">
        <v>1</v>
      </c>
      <c r="I1249" s="196"/>
      <c r="J1249" s="195">
        <f t="shared" si="10"/>
        <v>0</v>
      </c>
      <c r="K1249" s="197"/>
      <c r="L1249" s="198"/>
      <c r="M1249" s="199" t="s">
        <v>1</v>
      </c>
      <c r="N1249" s="200" t="s">
        <v>42</v>
      </c>
      <c r="P1249" s="159">
        <f t="shared" si="11"/>
        <v>0</v>
      </c>
      <c r="Q1249" s="159">
        <v>0</v>
      </c>
      <c r="R1249" s="159">
        <f t="shared" si="12"/>
        <v>0</v>
      </c>
      <c r="S1249" s="159">
        <v>0</v>
      </c>
      <c r="T1249" s="160">
        <f t="shared" si="13"/>
        <v>0</v>
      </c>
      <c r="AR1249" s="161" t="s">
        <v>249</v>
      </c>
      <c r="AT1249" s="161" t="s">
        <v>262</v>
      </c>
      <c r="AU1249" s="161" t="s">
        <v>85</v>
      </c>
      <c r="AY1249" s="17" t="s">
        <v>167</v>
      </c>
      <c r="BE1249" s="96">
        <f t="shared" si="14"/>
        <v>0</v>
      </c>
      <c r="BF1249" s="96">
        <f t="shared" si="15"/>
        <v>0</v>
      </c>
      <c r="BG1249" s="96">
        <f t="shared" si="16"/>
        <v>0</v>
      </c>
      <c r="BH1249" s="96">
        <f t="shared" si="17"/>
        <v>0</v>
      </c>
      <c r="BI1249" s="96">
        <f t="shared" si="18"/>
        <v>0</v>
      </c>
      <c r="BJ1249" s="17" t="s">
        <v>85</v>
      </c>
      <c r="BK1249" s="162">
        <f t="shared" si="19"/>
        <v>0</v>
      </c>
      <c r="BL1249" s="17" t="s">
        <v>202</v>
      </c>
      <c r="BM1249" s="161" t="s">
        <v>1634</v>
      </c>
    </row>
    <row r="1250" spans="2:65" s="1" customFormat="1" ht="44.25" customHeight="1" x14ac:dyDescent="0.2">
      <c r="B1250" s="149"/>
      <c r="C1250" s="191" t="s">
        <v>964</v>
      </c>
      <c r="D1250" s="191" t="s">
        <v>262</v>
      </c>
      <c r="E1250" s="192" t="s">
        <v>1635</v>
      </c>
      <c r="F1250" s="193" t="s">
        <v>1636</v>
      </c>
      <c r="G1250" s="194" t="s">
        <v>254</v>
      </c>
      <c r="H1250" s="195">
        <v>1</v>
      </c>
      <c r="I1250" s="196"/>
      <c r="J1250" s="195">
        <f t="shared" si="10"/>
        <v>0</v>
      </c>
      <c r="K1250" s="197"/>
      <c r="L1250" s="198"/>
      <c r="M1250" s="199" t="s">
        <v>1</v>
      </c>
      <c r="N1250" s="200" t="s">
        <v>42</v>
      </c>
      <c r="P1250" s="159">
        <f t="shared" si="11"/>
        <v>0</v>
      </c>
      <c r="Q1250" s="159">
        <v>0</v>
      </c>
      <c r="R1250" s="159">
        <f t="shared" si="12"/>
        <v>0</v>
      </c>
      <c r="S1250" s="159">
        <v>0</v>
      </c>
      <c r="T1250" s="160">
        <f t="shared" si="13"/>
        <v>0</v>
      </c>
      <c r="AR1250" s="161" t="s">
        <v>249</v>
      </c>
      <c r="AT1250" s="161" t="s">
        <v>262</v>
      </c>
      <c r="AU1250" s="161" t="s">
        <v>85</v>
      </c>
      <c r="AY1250" s="17" t="s">
        <v>167</v>
      </c>
      <c r="BE1250" s="96">
        <f t="shared" si="14"/>
        <v>0</v>
      </c>
      <c r="BF1250" s="96">
        <f t="shared" si="15"/>
        <v>0</v>
      </c>
      <c r="BG1250" s="96">
        <f t="shared" si="16"/>
        <v>0</v>
      </c>
      <c r="BH1250" s="96">
        <f t="shared" si="17"/>
        <v>0</v>
      </c>
      <c r="BI1250" s="96">
        <f t="shared" si="18"/>
        <v>0</v>
      </c>
      <c r="BJ1250" s="17" t="s">
        <v>85</v>
      </c>
      <c r="BK1250" s="162">
        <f t="shared" si="19"/>
        <v>0</v>
      </c>
      <c r="BL1250" s="17" t="s">
        <v>202</v>
      </c>
      <c r="BM1250" s="161" t="s">
        <v>1637</v>
      </c>
    </row>
    <row r="1251" spans="2:65" s="1" customFormat="1" ht="44.25" customHeight="1" x14ac:dyDescent="0.2">
      <c r="B1251" s="149"/>
      <c r="C1251" s="191" t="s">
        <v>1638</v>
      </c>
      <c r="D1251" s="191" t="s">
        <v>262</v>
      </c>
      <c r="E1251" s="192" t="s">
        <v>1639</v>
      </c>
      <c r="F1251" s="193" t="s">
        <v>1640</v>
      </c>
      <c r="G1251" s="194" t="s">
        <v>254</v>
      </c>
      <c r="H1251" s="195">
        <v>1</v>
      </c>
      <c r="I1251" s="196"/>
      <c r="J1251" s="195">
        <f t="shared" si="10"/>
        <v>0</v>
      </c>
      <c r="K1251" s="197"/>
      <c r="L1251" s="198"/>
      <c r="M1251" s="199" t="s">
        <v>1</v>
      </c>
      <c r="N1251" s="200" t="s">
        <v>42</v>
      </c>
      <c r="P1251" s="159">
        <f t="shared" si="11"/>
        <v>0</v>
      </c>
      <c r="Q1251" s="159">
        <v>0</v>
      </c>
      <c r="R1251" s="159">
        <f t="shared" si="12"/>
        <v>0</v>
      </c>
      <c r="S1251" s="159">
        <v>0</v>
      </c>
      <c r="T1251" s="160">
        <f t="shared" si="13"/>
        <v>0</v>
      </c>
      <c r="AR1251" s="161" t="s">
        <v>249</v>
      </c>
      <c r="AT1251" s="161" t="s">
        <v>262</v>
      </c>
      <c r="AU1251" s="161" t="s">
        <v>85</v>
      </c>
      <c r="AY1251" s="17" t="s">
        <v>167</v>
      </c>
      <c r="BE1251" s="96">
        <f t="shared" si="14"/>
        <v>0</v>
      </c>
      <c r="BF1251" s="96">
        <f t="shared" si="15"/>
        <v>0</v>
      </c>
      <c r="BG1251" s="96">
        <f t="shared" si="16"/>
        <v>0</v>
      </c>
      <c r="BH1251" s="96">
        <f t="shared" si="17"/>
        <v>0</v>
      </c>
      <c r="BI1251" s="96">
        <f t="shared" si="18"/>
        <v>0</v>
      </c>
      <c r="BJ1251" s="17" t="s">
        <v>85</v>
      </c>
      <c r="BK1251" s="162">
        <f t="shared" si="19"/>
        <v>0</v>
      </c>
      <c r="BL1251" s="17" t="s">
        <v>202</v>
      </c>
      <c r="BM1251" s="161" t="s">
        <v>1641</v>
      </c>
    </row>
    <row r="1252" spans="2:65" s="1" customFormat="1" ht="16.5" customHeight="1" x14ac:dyDescent="0.2">
      <c r="B1252" s="149"/>
      <c r="C1252" s="150" t="s">
        <v>970</v>
      </c>
      <c r="D1252" s="150" t="s">
        <v>169</v>
      </c>
      <c r="E1252" s="151" t="s">
        <v>1642</v>
      </c>
      <c r="F1252" s="152" t="s">
        <v>1643</v>
      </c>
      <c r="G1252" s="153" t="s">
        <v>299</v>
      </c>
      <c r="H1252" s="154">
        <v>154.542</v>
      </c>
      <c r="I1252" s="155"/>
      <c r="J1252" s="154">
        <f t="shared" si="10"/>
        <v>0</v>
      </c>
      <c r="K1252" s="156"/>
      <c r="L1252" s="33"/>
      <c r="M1252" s="157" t="s">
        <v>1</v>
      </c>
      <c r="N1252" s="158" t="s">
        <v>42</v>
      </c>
      <c r="P1252" s="159">
        <f t="shared" si="11"/>
        <v>0</v>
      </c>
      <c r="Q1252" s="159">
        <v>0</v>
      </c>
      <c r="R1252" s="159">
        <f t="shared" si="12"/>
        <v>0</v>
      </c>
      <c r="S1252" s="159">
        <v>0</v>
      </c>
      <c r="T1252" s="160">
        <f t="shared" si="13"/>
        <v>0</v>
      </c>
      <c r="AR1252" s="161" t="s">
        <v>202</v>
      </c>
      <c r="AT1252" s="161" t="s">
        <v>169</v>
      </c>
      <c r="AU1252" s="161" t="s">
        <v>85</v>
      </c>
      <c r="AY1252" s="17" t="s">
        <v>167</v>
      </c>
      <c r="BE1252" s="96">
        <f t="shared" si="14"/>
        <v>0</v>
      </c>
      <c r="BF1252" s="96">
        <f t="shared" si="15"/>
        <v>0</v>
      </c>
      <c r="BG1252" s="96">
        <f t="shared" si="16"/>
        <v>0</v>
      </c>
      <c r="BH1252" s="96">
        <f t="shared" si="17"/>
        <v>0</v>
      </c>
      <c r="BI1252" s="96">
        <f t="shared" si="18"/>
        <v>0</v>
      </c>
      <c r="BJ1252" s="17" t="s">
        <v>85</v>
      </c>
      <c r="BK1252" s="162">
        <f t="shared" si="19"/>
        <v>0</v>
      </c>
      <c r="BL1252" s="17" t="s">
        <v>202</v>
      </c>
      <c r="BM1252" s="161" t="s">
        <v>1644</v>
      </c>
    </row>
    <row r="1253" spans="2:65" s="12" customFormat="1" x14ac:dyDescent="0.2">
      <c r="B1253" s="163"/>
      <c r="D1253" s="164" t="s">
        <v>173</v>
      </c>
      <c r="E1253" s="165" t="s">
        <v>1</v>
      </c>
      <c r="F1253" s="166" t="s">
        <v>1645</v>
      </c>
      <c r="H1253" s="167">
        <v>18.553999999999998</v>
      </c>
      <c r="I1253" s="168"/>
      <c r="L1253" s="163"/>
      <c r="M1253" s="169"/>
      <c r="T1253" s="170"/>
      <c r="AT1253" s="165" t="s">
        <v>173</v>
      </c>
      <c r="AU1253" s="165" t="s">
        <v>85</v>
      </c>
      <c r="AV1253" s="12" t="s">
        <v>85</v>
      </c>
      <c r="AW1253" s="12" t="s">
        <v>29</v>
      </c>
      <c r="AX1253" s="12" t="s">
        <v>76</v>
      </c>
      <c r="AY1253" s="165" t="s">
        <v>167</v>
      </c>
    </row>
    <row r="1254" spans="2:65" s="12" customFormat="1" x14ac:dyDescent="0.2">
      <c r="B1254" s="163"/>
      <c r="D1254" s="164" t="s">
        <v>173</v>
      </c>
      <c r="E1254" s="165" t="s">
        <v>1</v>
      </c>
      <c r="F1254" s="166" t="s">
        <v>1646</v>
      </c>
      <c r="H1254" s="167">
        <v>22.716000000000001</v>
      </c>
      <c r="I1254" s="168"/>
      <c r="L1254" s="163"/>
      <c r="M1254" s="169"/>
      <c r="T1254" s="170"/>
      <c r="AT1254" s="165" t="s">
        <v>173</v>
      </c>
      <c r="AU1254" s="165" t="s">
        <v>85</v>
      </c>
      <c r="AV1254" s="12" t="s">
        <v>85</v>
      </c>
      <c r="AW1254" s="12" t="s">
        <v>29</v>
      </c>
      <c r="AX1254" s="12" t="s">
        <v>76</v>
      </c>
      <c r="AY1254" s="165" t="s">
        <v>167</v>
      </c>
    </row>
    <row r="1255" spans="2:65" s="12" customFormat="1" x14ac:dyDescent="0.2">
      <c r="B1255" s="163"/>
      <c r="D1255" s="164" t="s">
        <v>173</v>
      </c>
      <c r="E1255" s="165" t="s">
        <v>1</v>
      </c>
      <c r="F1255" s="166" t="s">
        <v>1647</v>
      </c>
      <c r="H1255" s="167">
        <v>35.496000000000002</v>
      </c>
      <c r="I1255" s="168"/>
      <c r="L1255" s="163"/>
      <c r="M1255" s="169"/>
      <c r="T1255" s="170"/>
      <c r="AT1255" s="165" t="s">
        <v>173</v>
      </c>
      <c r="AU1255" s="165" t="s">
        <v>85</v>
      </c>
      <c r="AV1255" s="12" t="s">
        <v>85</v>
      </c>
      <c r="AW1255" s="12" t="s">
        <v>29</v>
      </c>
      <c r="AX1255" s="12" t="s">
        <v>76</v>
      </c>
      <c r="AY1255" s="165" t="s">
        <v>167</v>
      </c>
    </row>
    <row r="1256" spans="2:65" s="12" customFormat="1" x14ac:dyDescent="0.2">
      <c r="B1256" s="163"/>
      <c r="D1256" s="164" t="s">
        <v>173</v>
      </c>
      <c r="E1256" s="165" t="s">
        <v>1</v>
      </c>
      <c r="F1256" s="166" t="s">
        <v>1648</v>
      </c>
      <c r="H1256" s="167">
        <v>18.143999999999998</v>
      </c>
      <c r="I1256" s="168"/>
      <c r="L1256" s="163"/>
      <c r="M1256" s="169"/>
      <c r="T1256" s="170"/>
      <c r="AT1256" s="165" t="s">
        <v>173</v>
      </c>
      <c r="AU1256" s="165" t="s">
        <v>85</v>
      </c>
      <c r="AV1256" s="12" t="s">
        <v>85</v>
      </c>
      <c r="AW1256" s="12" t="s">
        <v>29</v>
      </c>
      <c r="AX1256" s="12" t="s">
        <v>76</v>
      </c>
      <c r="AY1256" s="165" t="s">
        <v>167</v>
      </c>
    </row>
    <row r="1257" spans="2:65" s="12" customFormat="1" x14ac:dyDescent="0.2">
      <c r="B1257" s="163"/>
      <c r="D1257" s="164" t="s">
        <v>173</v>
      </c>
      <c r="E1257" s="165" t="s">
        <v>1</v>
      </c>
      <c r="F1257" s="166" t="s">
        <v>1649</v>
      </c>
      <c r="H1257" s="167">
        <v>9.4139999999999997</v>
      </c>
      <c r="I1257" s="168"/>
      <c r="L1257" s="163"/>
      <c r="M1257" s="169"/>
      <c r="T1257" s="170"/>
      <c r="AT1257" s="165" t="s">
        <v>173</v>
      </c>
      <c r="AU1257" s="165" t="s">
        <v>85</v>
      </c>
      <c r="AV1257" s="12" t="s">
        <v>85</v>
      </c>
      <c r="AW1257" s="12" t="s">
        <v>29</v>
      </c>
      <c r="AX1257" s="12" t="s">
        <v>76</v>
      </c>
      <c r="AY1257" s="165" t="s">
        <v>167</v>
      </c>
    </row>
    <row r="1258" spans="2:65" s="12" customFormat="1" x14ac:dyDescent="0.2">
      <c r="B1258" s="163"/>
      <c r="D1258" s="164" t="s">
        <v>173</v>
      </c>
      <c r="E1258" s="165" t="s">
        <v>1</v>
      </c>
      <c r="F1258" s="166" t="s">
        <v>1650</v>
      </c>
      <c r="H1258" s="167">
        <v>50.218000000000004</v>
      </c>
      <c r="I1258" s="168"/>
      <c r="L1258" s="163"/>
      <c r="M1258" s="169"/>
      <c r="T1258" s="170"/>
      <c r="AT1258" s="165" t="s">
        <v>173</v>
      </c>
      <c r="AU1258" s="165" t="s">
        <v>85</v>
      </c>
      <c r="AV1258" s="12" t="s">
        <v>85</v>
      </c>
      <c r="AW1258" s="12" t="s">
        <v>29</v>
      </c>
      <c r="AX1258" s="12" t="s">
        <v>76</v>
      </c>
      <c r="AY1258" s="165" t="s">
        <v>167</v>
      </c>
    </row>
    <row r="1259" spans="2:65" s="13" customFormat="1" x14ac:dyDescent="0.2">
      <c r="B1259" s="171"/>
      <c r="D1259" s="164" t="s">
        <v>173</v>
      </c>
      <c r="E1259" s="172" t="s">
        <v>1</v>
      </c>
      <c r="F1259" s="173" t="s">
        <v>177</v>
      </c>
      <c r="H1259" s="174">
        <v>154.542</v>
      </c>
      <c r="I1259" s="175"/>
      <c r="L1259" s="171"/>
      <c r="M1259" s="176"/>
      <c r="T1259" s="177"/>
      <c r="AT1259" s="172" t="s">
        <v>173</v>
      </c>
      <c r="AU1259" s="172" t="s">
        <v>85</v>
      </c>
      <c r="AV1259" s="13" t="s">
        <v>91</v>
      </c>
      <c r="AW1259" s="13" t="s">
        <v>29</v>
      </c>
      <c r="AX1259" s="13" t="s">
        <v>81</v>
      </c>
      <c r="AY1259" s="172" t="s">
        <v>167</v>
      </c>
    </row>
    <row r="1260" spans="2:65" s="1" customFormat="1" ht="16.5" customHeight="1" x14ac:dyDescent="0.2">
      <c r="B1260" s="149"/>
      <c r="C1260" s="191" t="s">
        <v>1651</v>
      </c>
      <c r="D1260" s="191" t="s">
        <v>262</v>
      </c>
      <c r="E1260" s="192" t="s">
        <v>1652</v>
      </c>
      <c r="F1260" s="193" t="s">
        <v>1653</v>
      </c>
      <c r="G1260" s="194" t="s">
        <v>299</v>
      </c>
      <c r="H1260" s="195">
        <v>154.542</v>
      </c>
      <c r="I1260" s="196"/>
      <c r="J1260" s="195">
        <f>ROUND(I1260*H1260,3)</f>
        <v>0</v>
      </c>
      <c r="K1260" s="197"/>
      <c r="L1260" s="198"/>
      <c r="M1260" s="199" t="s">
        <v>1</v>
      </c>
      <c r="N1260" s="200" t="s">
        <v>42</v>
      </c>
      <c r="P1260" s="159">
        <f>O1260*H1260</f>
        <v>0</v>
      </c>
      <c r="Q1260" s="159">
        <v>0</v>
      </c>
      <c r="R1260" s="159">
        <f>Q1260*H1260</f>
        <v>0</v>
      </c>
      <c r="S1260" s="159">
        <v>0</v>
      </c>
      <c r="T1260" s="160">
        <f>S1260*H1260</f>
        <v>0</v>
      </c>
      <c r="AR1260" s="161" t="s">
        <v>249</v>
      </c>
      <c r="AT1260" s="161" t="s">
        <v>262</v>
      </c>
      <c r="AU1260" s="161" t="s">
        <v>85</v>
      </c>
      <c r="AY1260" s="17" t="s">
        <v>167</v>
      </c>
      <c r="BE1260" s="96">
        <f>IF(N1260="základná",J1260,0)</f>
        <v>0</v>
      </c>
      <c r="BF1260" s="96">
        <f>IF(N1260="znížená",J1260,0)</f>
        <v>0</v>
      </c>
      <c r="BG1260" s="96">
        <f>IF(N1260="zákl. prenesená",J1260,0)</f>
        <v>0</v>
      </c>
      <c r="BH1260" s="96">
        <f>IF(N1260="zníž. prenesená",J1260,0)</f>
        <v>0</v>
      </c>
      <c r="BI1260" s="96">
        <f>IF(N1260="nulová",J1260,0)</f>
        <v>0</v>
      </c>
      <c r="BJ1260" s="17" t="s">
        <v>85</v>
      </c>
      <c r="BK1260" s="162">
        <f>ROUND(I1260*H1260,3)</f>
        <v>0</v>
      </c>
      <c r="BL1260" s="17" t="s">
        <v>202</v>
      </c>
      <c r="BM1260" s="161" t="s">
        <v>1654</v>
      </c>
    </row>
    <row r="1261" spans="2:65" s="1" customFormat="1" ht="16.5" customHeight="1" x14ac:dyDescent="0.2">
      <c r="B1261" s="149"/>
      <c r="C1261" s="150" t="s">
        <v>978</v>
      </c>
      <c r="D1261" s="150" t="s">
        <v>169</v>
      </c>
      <c r="E1261" s="151" t="s">
        <v>1655</v>
      </c>
      <c r="F1261" s="152" t="s">
        <v>1656</v>
      </c>
      <c r="G1261" s="153" t="s">
        <v>306</v>
      </c>
      <c r="H1261" s="154">
        <v>83.9</v>
      </c>
      <c r="I1261" s="155"/>
      <c r="J1261" s="154">
        <f>ROUND(I1261*H1261,3)</f>
        <v>0</v>
      </c>
      <c r="K1261" s="156"/>
      <c r="L1261" s="33"/>
      <c r="M1261" s="157" t="s">
        <v>1</v>
      </c>
      <c r="N1261" s="158" t="s">
        <v>42</v>
      </c>
      <c r="P1261" s="159">
        <f>O1261*H1261</f>
        <v>0</v>
      </c>
      <c r="Q1261" s="159">
        <v>0</v>
      </c>
      <c r="R1261" s="159">
        <f>Q1261*H1261</f>
        <v>0</v>
      </c>
      <c r="S1261" s="159">
        <v>0</v>
      </c>
      <c r="T1261" s="160">
        <f>S1261*H1261</f>
        <v>0</v>
      </c>
      <c r="AR1261" s="161" t="s">
        <v>202</v>
      </c>
      <c r="AT1261" s="161" t="s">
        <v>169</v>
      </c>
      <c r="AU1261" s="161" t="s">
        <v>85</v>
      </c>
      <c r="AY1261" s="17" t="s">
        <v>167</v>
      </c>
      <c r="BE1261" s="96">
        <f>IF(N1261="základná",J1261,0)</f>
        <v>0</v>
      </c>
      <c r="BF1261" s="96">
        <f>IF(N1261="znížená",J1261,0)</f>
        <v>0</v>
      </c>
      <c r="BG1261" s="96">
        <f>IF(N1261="zákl. prenesená",J1261,0)</f>
        <v>0</v>
      </c>
      <c r="BH1261" s="96">
        <f>IF(N1261="zníž. prenesená",J1261,0)</f>
        <v>0</v>
      </c>
      <c r="BI1261" s="96">
        <f>IF(N1261="nulová",J1261,0)</f>
        <v>0</v>
      </c>
      <c r="BJ1261" s="17" t="s">
        <v>85</v>
      </c>
      <c r="BK1261" s="162">
        <f>ROUND(I1261*H1261,3)</f>
        <v>0</v>
      </c>
      <c r="BL1261" s="17" t="s">
        <v>202</v>
      </c>
      <c r="BM1261" s="161" t="s">
        <v>1657</v>
      </c>
    </row>
    <row r="1262" spans="2:65" s="12" customFormat="1" x14ac:dyDescent="0.2">
      <c r="B1262" s="163"/>
      <c r="D1262" s="164" t="s">
        <v>173</v>
      </c>
      <c r="E1262" s="165" t="s">
        <v>1</v>
      </c>
      <c r="F1262" s="166" t="s">
        <v>1658</v>
      </c>
      <c r="H1262" s="167">
        <v>28.18</v>
      </c>
      <c r="I1262" s="168"/>
      <c r="L1262" s="163"/>
      <c r="M1262" s="169"/>
      <c r="T1262" s="170"/>
      <c r="AT1262" s="165" t="s">
        <v>173</v>
      </c>
      <c r="AU1262" s="165" t="s">
        <v>85</v>
      </c>
      <c r="AV1262" s="12" t="s">
        <v>85</v>
      </c>
      <c r="AW1262" s="12" t="s">
        <v>29</v>
      </c>
      <c r="AX1262" s="12" t="s">
        <v>76</v>
      </c>
      <c r="AY1262" s="165" t="s">
        <v>167</v>
      </c>
    </row>
    <row r="1263" spans="2:65" s="12" customFormat="1" x14ac:dyDescent="0.2">
      <c r="B1263" s="163"/>
      <c r="D1263" s="164" t="s">
        <v>173</v>
      </c>
      <c r="E1263" s="165" t="s">
        <v>1</v>
      </c>
      <c r="F1263" s="166" t="s">
        <v>1659</v>
      </c>
      <c r="H1263" s="167">
        <v>35.92</v>
      </c>
      <c r="I1263" s="168"/>
      <c r="L1263" s="163"/>
      <c r="M1263" s="169"/>
      <c r="T1263" s="170"/>
      <c r="AT1263" s="165" t="s">
        <v>173</v>
      </c>
      <c r="AU1263" s="165" t="s">
        <v>85</v>
      </c>
      <c r="AV1263" s="12" t="s">
        <v>85</v>
      </c>
      <c r="AW1263" s="12" t="s">
        <v>29</v>
      </c>
      <c r="AX1263" s="12" t="s">
        <v>76</v>
      </c>
      <c r="AY1263" s="165" t="s">
        <v>167</v>
      </c>
    </row>
    <row r="1264" spans="2:65" s="12" customFormat="1" x14ac:dyDescent="0.2">
      <c r="B1264" s="163"/>
      <c r="D1264" s="164" t="s">
        <v>173</v>
      </c>
      <c r="E1264" s="165" t="s">
        <v>1</v>
      </c>
      <c r="F1264" s="166" t="s">
        <v>1660</v>
      </c>
      <c r="H1264" s="167">
        <v>19.8</v>
      </c>
      <c r="I1264" s="168"/>
      <c r="L1264" s="163"/>
      <c r="M1264" s="169"/>
      <c r="T1264" s="170"/>
      <c r="AT1264" s="165" t="s">
        <v>173</v>
      </c>
      <c r="AU1264" s="165" t="s">
        <v>85</v>
      </c>
      <c r="AV1264" s="12" t="s">
        <v>85</v>
      </c>
      <c r="AW1264" s="12" t="s">
        <v>29</v>
      </c>
      <c r="AX1264" s="12" t="s">
        <v>76</v>
      </c>
      <c r="AY1264" s="165" t="s">
        <v>167</v>
      </c>
    </row>
    <row r="1265" spans="2:65" s="13" customFormat="1" x14ac:dyDescent="0.2">
      <c r="B1265" s="171"/>
      <c r="D1265" s="164" t="s">
        <v>173</v>
      </c>
      <c r="E1265" s="172" t="s">
        <v>1</v>
      </c>
      <c r="F1265" s="173" t="s">
        <v>177</v>
      </c>
      <c r="H1265" s="174">
        <v>83.899999999999991</v>
      </c>
      <c r="I1265" s="175"/>
      <c r="L1265" s="171"/>
      <c r="M1265" s="176"/>
      <c r="T1265" s="177"/>
      <c r="AT1265" s="172" t="s">
        <v>173</v>
      </c>
      <c r="AU1265" s="172" t="s">
        <v>85</v>
      </c>
      <c r="AV1265" s="13" t="s">
        <v>91</v>
      </c>
      <c r="AW1265" s="13" t="s">
        <v>29</v>
      </c>
      <c r="AX1265" s="13" t="s">
        <v>81</v>
      </c>
      <c r="AY1265" s="172" t="s">
        <v>167</v>
      </c>
    </row>
    <row r="1266" spans="2:65" s="1" customFormat="1" ht="33" customHeight="1" x14ac:dyDescent="0.2">
      <c r="B1266" s="149"/>
      <c r="C1266" s="191" t="s">
        <v>1661</v>
      </c>
      <c r="D1266" s="191" t="s">
        <v>262</v>
      </c>
      <c r="E1266" s="192" t="s">
        <v>1662</v>
      </c>
      <c r="F1266" s="193" t="s">
        <v>1663</v>
      </c>
      <c r="G1266" s="194" t="s">
        <v>254</v>
      </c>
      <c r="H1266" s="195">
        <v>1</v>
      </c>
      <c r="I1266" s="196"/>
      <c r="J1266" s="195">
        <f t="shared" ref="J1266:J1276" si="20">ROUND(I1266*H1266,3)</f>
        <v>0</v>
      </c>
      <c r="K1266" s="197"/>
      <c r="L1266" s="198"/>
      <c r="M1266" s="199" t="s">
        <v>1</v>
      </c>
      <c r="N1266" s="200" t="s">
        <v>42</v>
      </c>
      <c r="P1266" s="159">
        <f t="shared" ref="P1266:P1276" si="21">O1266*H1266</f>
        <v>0</v>
      </c>
      <c r="Q1266" s="159">
        <v>0</v>
      </c>
      <c r="R1266" s="159">
        <f t="shared" ref="R1266:R1276" si="22">Q1266*H1266</f>
        <v>0</v>
      </c>
      <c r="S1266" s="159">
        <v>0</v>
      </c>
      <c r="T1266" s="160">
        <f t="shared" ref="T1266:T1276" si="23">S1266*H1266</f>
        <v>0</v>
      </c>
      <c r="AR1266" s="161" t="s">
        <v>249</v>
      </c>
      <c r="AT1266" s="161" t="s">
        <v>262</v>
      </c>
      <c r="AU1266" s="161" t="s">
        <v>85</v>
      </c>
      <c r="AY1266" s="17" t="s">
        <v>167</v>
      </c>
      <c r="BE1266" s="96">
        <f t="shared" ref="BE1266:BE1276" si="24">IF(N1266="základná",J1266,0)</f>
        <v>0</v>
      </c>
      <c r="BF1266" s="96">
        <f t="shared" ref="BF1266:BF1276" si="25">IF(N1266="znížená",J1266,0)</f>
        <v>0</v>
      </c>
      <c r="BG1266" s="96">
        <f t="shared" ref="BG1266:BG1276" si="26">IF(N1266="zákl. prenesená",J1266,0)</f>
        <v>0</v>
      </c>
      <c r="BH1266" s="96">
        <f t="shared" ref="BH1266:BH1276" si="27">IF(N1266="zníž. prenesená",J1266,0)</f>
        <v>0</v>
      </c>
      <c r="BI1266" s="96">
        <f t="shared" ref="BI1266:BI1276" si="28">IF(N1266="nulová",J1266,0)</f>
        <v>0</v>
      </c>
      <c r="BJ1266" s="17" t="s">
        <v>85</v>
      </c>
      <c r="BK1266" s="162">
        <f t="shared" ref="BK1266:BK1276" si="29">ROUND(I1266*H1266,3)</f>
        <v>0</v>
      </c>
      <c r="BL1266" s="17" t="s">
        <v>202</v>
      </c>
      <c r="BM1266" s="161" t="s">
        <v>1664</v>
      </c>
    </row>
    <row r="1267" spans="2:65" s="1" customFormat="1" ht="37.9" customHeight="1" x14ac:dyDescent="0.2">
      <c r="B1267" s="149"/>
      <c r="C1267" s="191" t="s">
        <v>982</v>
      </c>
      <c r="D1267" s="191" t="s">
        <v>262</v>
      </c>
      <c r="E1267" s="192" t="s">
        <v>1665</v>
      </c>
      <c r="F1267" s="193" t="s">
        <v>1666</v>
      </c>
      <c r="G1267" s="194" t="s">
        <v>254</v>
      </c>
      <c r="H1267" s="195">
        <v>1</v>
      </c>
      <c r="I1267" s="196"/>
      <c r="J1267" s="195">
        <f t="shared" si="20"/>
        <v>0</v>
      </c>
      <c r="K1267" s="197"/>
      <c r="L1267" s="198"/>
      <c r="M1267" s="199" t="s">
        <v>1</v>
      </c>
      <c r="N1267" s="200" t="s">
        <v>42</v>
      </c>
      <c r="P1267" s="159">
        <f t="shared" si="21"/>
        <v>0</v>
      </c>
      <c r="Q1267" s="159">
        <v>0</v>
      </c>
      <c r="R1267" s="159">
        <f t="shared" si="22"/>
        <v>0</v>
      </c>
      <c r="S1267" s="159">
        <v>0</v>
      </c>
      <c r="T1267" s="160">
        <f t="shared" si="23"/>
        <v>0</v>
      </c>
      <c r="AR1267" s="161" t="s">
        <v>249</v>
      </c>
      <c r="AT1267" s="161" t="s">
        <v>262</v>
      </c>
      <c r="AU1267" s="161" t="s">
        <v>85</v>
      </c>
      <c r="AY1267" s="17" t="s">
        <v>167</v>
      </c>
      <c r="BE1267" s="96">
        <f t="shared" si="24"/>
        <v>0</v>
      </c>
      <c r="BF1267" s="96">
        <f t="shared" si="25"/>
        <v>0</v>
      </c>
      <c r="BG1267" s="96">
        <f t="shared" si="26"/>
        <v>0</v>
      </c>
      <c r="BH1267" s="96">
        <f t="shared" si="27"/>
        <v>0</v>
      </c>
      <c r="BI1267" s="96">
        <f t="shared" si="28"/>
        <v>0</v>
      </c>
      <c r="BJ1267" s="17" t="s">
        <v>85</v>
      </c>
      <c r="BK1267" s="162">
        <f t="shared" si="29"/>
        <v>0</v>
      </c>
      <c r="BL1267" s="17" t="s">
        <v>202</v>
      </c>
      <c r="BM1267" s="161" t="s">
        <v>1667</v>
      </c>
    </row>
    <row r="1268" spans="2:65" s="1" customFormat="1" ht="37.9" customHeight="1" x14ac:dyDescent="0.2">
      <c r="B1268" s="149"/>
      <c r="C1268" s="191" t="s">
        <v>1668</v>
      </c>
      <c r="D1268" s="191" t="s">
        <v>262</v>
      </c>
      <c r="E1268" s="192" t="s">
        <v>1669</v>
      </c>
      <c r="F1268" s="193" t="s">
        <v>1670</v>
      </c>
      <c r="G1268" s="194" t="s">
        <v>254</v>
      </c>
      <c r="H1268" s="195">
        <v>1</v>
      </c>
      <c r="I1268" s="196"/>
      <c r="J1268" s="195">
        <f t="shared" si="20"/>
        <v>0</v>
      </c>
      <c r="K1268" s="197"/>
      <c r="L1268" s="198"/>
      <c r="M1268" s="199" t="s">
        <v>1</v>
      </c>
      <c r="N1268" s="200" t="s">
        <v>42</v>
      </c>
      <c r="P1268" s="159">
        <f t="shared" si="21"/>
        <v>0</v>
      </c>
      <c r="Q1268" s="159">
        <v>0</v>
      </c>
      <c r="R1268" s="159">
        <f t="shared" si="22"/>
        <v>0</v>
      </c>
      <c r="S1268" s="159">
        <v>0</v>
      </c>
      <c r="T1268" s="160">
        <f t="shared" si="23"/>
        <v>0</v>
      </c>
      <c r="AR1268" s="161" t="s">
        <v>249</v>
      </c>
      <c r="AT1268" s="161" t="s">
        <v>262</v>
      </c>
      <c r="AU1268" s="161" t="s">
        <v>85</v>
      </c>
      <c r="AY1268" s="17" t="s">
        <v>167</v>
      </c>
      <c r="BE1268" s="96">
        <f t="shared" si="24"/>
        <v>0</v>
      </c>
      <c r="BF1268" s="96">
        <f t="shared" si="25"/>
        <v>0</v>
      </c>
      <c r="BG1268" s="96">
        <f t="shared" si="26"/>
        <v>0</v>
      </c>
      <c r="BH1268" s="96">
        <f t="shared" si="27"/>
        <v>0</v>
      </c>
      <c r="BI1268" s="96">
        <f t="shared" si="28"/>
        <v>0</v>
      </c>
      <c r="BJ1268" s="17" t="s">
        <v>85</v>
      </c>
      <c r="BK1268" s="162">
        <f t="shared" si="29"/>
        <v>0</v>
      </c>
      <c r="BL1268" s="17" t="s">
        <v>202</v>
      </c>
      <c r="BM1268" s="161" t="s">
        <v>1671</v>
      </c>
    </row>
    <row r="1269" spans="2:65" s="1" customFormat="1" ht="37.9" customHeight="1" x14ac:dyDescent="0.2">
      <c r="B1269" s="149"/>
      <c r="C1269" s="191" t="s">
        <v>991</v>
      </c>
      <c r="D1269" s="191" t="s">
        <v>262</v>
      </c>
      <c r="E1269" s="192" t="s">
        <v>1672</v>
      </c>
      <c r="F1269" s="193" t="s">
        <v>1673</v>
      </c>
      <c r="G1269" s="194" t="s">
        <v>254</v>
      </c>
      <c r="H1269" s="195">
        <v>1</v>
      </c>
      <c r="I1269" s="196"/>
      <c r="J1269" s="195">
        <f t="shared" si="20"/>
        <v>0</v>
      </c>
      <c r="K1269" s="197"/>
      <c r="L1269" s="198"/>
      <c r="M1269" s="199" t="s">
        <v>1</v>
      </c>
      <c r="N1269" s="200" t="s">
        <v>42</v>
      </c>
      <c r="P1269" s="159">
        <f t="shared" si="21"/>
        <v>0</v>
      </c>
      <c r="Q1269" s="159">
        <v>0</v>
      </c>
      <c r="R1269" s="159">
        <f t="shared" si="22"/>
        <v>0</v>
      </c>
      <c r="S1269" s="159">
        <v>0</v>
      </c>
      <c r="T1269" s="160">
        <f t="shared" si="23"/>
        <v>0</v>
      </c>
      <c r="AR1269" s="161" t="s">
        <v>249</v>
      </c>
      <c r="AT1269" s="161" t="s">
        <v>262</v>
      </c>
      <c r="AU1269" s="161" t="s">
        <v>85</v>
      </c>
      <c r="AY1269" s="17" t="s">
        <v>167</v>
      </c>
      <c r="BE1269" s="96">
        <f t="shared" si="24"/>
        <v>0</v>
      </c>
      <c r="BF1269" s="96">
        <f t="shared" si="25"/>
        <v>0</v>
      </c>
      <c r="BG1269" s="96">
        <f t="shared" si="26"/>
        <v>0</v>
      </c>
      <c r="BH1269" s="96">
        <f t="shared" si="27"/>
        <v>0</v>
      </c>
      <c r="BI1269" s="96">
        <f t="shared" si="28"/>
        <v>0</v>
      </c>
      <c r="BJ1269" s="17" t="s">
        <v>85</v>
      </c>
      <c r="BK1269" s="162">
        <f t="shared" si="29"/>
        <v>0</v>
      </c>
      <c r="BL1269" s="17" t="s">
        <v>202</v>
      </c>
      <c r="BM1269" s="161" t="s">
        <v>1674</v>
      </c>
    </row>
    <row r="1270" spans="2:65" s="1" customFormat="1" ht="37.9" customHeight="1" x14ac:dyDescent="0.2">
      <c r="B1270" s="149"/>
      <c r="C1270" s="191" t="s">
        <v>1675</v>
      </c>
      <c r="D1270" s="191" t="s">
        <v>262</v>
      </c>
      <c r="E1270" s="192" t="s">
        <v>1676</v>
      </c>
      <c r="F1270" s="193" t="s">
        <v>1677</v>
      </c>
      <c r="G1270" s="194" t="s">
        <v>254</v>
      </c>
      <c r="H1270" s="195">
        <v>1</v>
      </c>
      <c r="I1270" s="196"/>
      <c r="J1270" s="195">
        <f t="shared" si="20"/>
        <v>0</v>
      </c>
      <c r="K1270" s="197"/>
      <c r="L1270" s="198"/>
      <c r="M1270" s="199" t="s">
        <v>1</v>
      </c>
      <c r="N1270" s="200" t="s">
        <v>42</v>
      </c>
      <c r="P1270" s="159">
        <f t="shared" si="21"/>
        <v>0</v>
      </c>
      <c r="Q1270" s="159">
        <v>0</v>
      </c>
      <c r="R1270" s="159">
        <f t="shared" si="22"/>
        <v>0</v>
      </c>
      <c r="S1270" s="159">
        <v>0</v>
      </c>
      <c r="T1270" s="160">
        <f t="shared" si="23"/>
        <v>0</v>
      </c>
      <c r="AR1270" s="161" t="s">
        <v>249</v>
      </c>
      <c r="AT1270" s="161" t="s">
        <v>262</v>
      </c>
      <c r="AU1270" s="161" t="s">
        <v>85</v>
      </c>
      <c r="AY1270" s="17" t="s">
        <v>167</v>
      </c>
      <c r="BE1270" s="96">
        <f t="shared" si="24"/>
        <v>0</v>
      </c>
      <c r="BF1270" s="96">
        <f t="shared" si="25"/>
        <v>0</v>
      </c>
      <c r="BG1270" s="96">
        <f t="shared" si="26"/>
        <v>0</v>
      </c>
      <c r="BH1270" s="96">
        <f t="shared" si="27"/>
        <v>0</v>
      </c>
      <c r="BI1270" s="96">
        <f t="shared" si="28"/>
        <v>0</v>
      </c>
      <c r="BJ1270" s="17" t="s">
        <v>85</v>
      </c>
      <c r="BK1270" s="162">
        <f t="shared" si="29"/>
        <v>0</v>
      </c>
      <c r="BL1270" s="17" t="s">
        <v>202</v>
      </c>
      <c r="BM1270" s="161" t="s">
        <v>1678</v>
      </c>
    </row>
    <row r="1271" spans="2:65" s="1" customFormat="1" ht="37.9" customHeight="1" x14ac:dyDescent="0.2">
      <c r="B1271" s="149"/>
      <c r="C1271" s="191" t="s">
        <v>995</v>
      </c>
      <c r="D1271" s="191" t="s">
        <v>262</v>
      </c>
      <c r="E1271" s="192" t="s">
        <v>1679</v>
      </c>
      <c r="F1271" s="193" t="s">
        <v>1680</v>
      </c>
      <c r="G1271" s="194" t="s">
        <v>254</v>
      </c>
      <c r="H1271" s="195">
        <v>1</v>
      </c>
      <c r="I1271" s="196"/>
      <c r="J1271" s="195">
        <f t="shared" si="20"/>
        <v>0</v>
      </c>
      <c r="K1271" s="197"/>
      <c r="L1271" s="198"/>
      <c r="M1271" s="199" t="s">
        <v>1</v>
      </c>
      <c r="N1271" s="200" t="s">
        <v>42</v>
      </c>
      <c r="P1271" s="159">
        <f t="shared" si="21"/>
        <v>0</v>
      </c>
      <c r="Q1271" s="159">
        <v>0</v>
      </c>
      <c r="R1271" s="159">
        <f t="shared" si="22"/>
        <v>0</v>
      </c>
      <c r="S1271" s="159">
        <v>0</v>
      </c>
      <c r="T1271" s="160">
        <f t="shared" si="23"/>
        <v>0</v>
      </c>
      <c r="AR1271" s="161" t="s">
        <v>249</v>
      </c>
      <c r="AT1271" s="161" t="s">
        <v>262</v>
      </c>
      <c r="AU1271" s="161" t="s">
        <v>85</v>
      </c>
      <c r="AY1271" s="17" t="s">
        <v>167</v>
      </c>
      <c r="BE1271" s="96">
        <f t="shared" si="24"/>
        <v>0</v>
      </c>
      <c r="BF1271" s="96">
        <f t="shared" si="25"/>
        <v>0</v>
      </c>
      <c r="BG1271" s="96">
        <f t="shared" si="26"/>
        <v>0</v>
      </c>
      <c r="BH1271" s="96">
        <f t="shared" si="27"/>
        <v>0</v>
      </c>
      <c r="BI1271" s="96">
        <f t="shared" si="28"/>
        <v>0</v>
      </c>
      <c r="BJ1271" s="17" t="s">
        <v>85</v>
      </c>
      <c r="BK1271" s="162">
        <f t="shared" si="29"/>
        <v>0</v>
      </c>
      <c r="BL1271" s="17" t="s">
        <v>202</v>
      </c>
      <c r="BM1271" s="161" t="s">
        <v>1681</v>
      </c>
    </row>
    <row r="1272" spans="2:65" s="1" customFormat="1" ht="37.9" customHeight="1" x14ac:dyDescent="0.2">
      <c r="B1272" s="149"/>
      <c r="C1272" s="191" t="s">
        <v>1682</v>
      </c>
      <c r="D1272" s="191" t="s">
        <v>262</v>
      </c>
      <c r="E1272" s="192" t="s">
        <v>1683</v>
      </c>
      <c r="F1272" s="193" t="s">
        <v>1684</v>
      </c>
      <c r="G1272" s="194" t="s">
        <v>254</v>
      </c>
      <c r="H1272" s="195">
        <v>1</v>
      </c>
      <c r="I1272" s="196"/>
      <c r="J1272" s="195">
        <f t="shared" si="20"/>
        <v>0</v>
      </c>
      <c r="K1272" s="197"/>
      <c r="L1272" s="198"/>
      <c r="M1272" s="199" t="s">
        <v>1</v>
      </c>
      <c r="N1272" s="200" t="s">
        <v>42</v>
      </c>
      <c r="P1272" s="159">
        <f t="shared" si="21"/>
        <v>0</v>
      </c>
      <c r="Q1272" s="159">
        <v>0</v>
      </c>
      <c r="R1272" s="159">
        <f t="shared" si="22"/>
        <v>0</v>
      </c>
      <c r="S1272" s="159">
        <v>0</v>
      </c>
      <c r="T1272" s="160">
        <f t="shared" si="23"/>
        <v>0</v>
      </c>
      <c r="AR1272" s="161" t="s">
        <v>249</v>
      </c>
      <c r="AT1272" s="161" t="s">
        <v>262</v>
      </c>
      <c r="AU1272" s="161" t="s">
        <v>85</v>
      </c>
      <c r="AY1272" s="17" t="s">
        <v>167</v>
      </c>
      <c r="BE1272" s="96">
        <f t="shared" si="24"/>
        <v>0</v>
      </c>
      <c r="BF1272" s="96">
        <f t="shared" si="25"/>
        <v>0</v>
      </c>
      <c r="BG1272" s="96">
        <f t="shared" si="26"/>
        <v>0</v>
      </c>
      <c r="BH1272" s="96">
        <f t="shared" si="27"/>
        <v>0</v>
      </c>
      <c r="BI1272" s="96">
        <f t="shared" si="28"/>
        <v>0</v>
      </c>
      <c r="BJ1272" s="17" t="s">
        <v>85</v>
      </c>
      <c r="BK1272" s="162">
        <f t="shared" si="29"/>
        <v>0</v>
      </c>
      <c r="BL1272" s="17" t="s">
        <v>202</v>
      </c>
      <c r="BM1272" s="161" t="s">
        <v>1685</v>
      </c>
    </row>
    <row r="1273" spans="2:65" s="1" customFormat="1" ht="44.25" customHeight="1" x14ac:dyDescent="0.2">
      <c r="B1273" s="149"/>
      <c r="C1273" s="191" t="s">
        <v>999</v>
      </c>
      <c r="D1273" s="191" t="s">
        <v>262</v>
      </c>
      <c r="E1273" s="192" t="s">
        <v>1686</v>
      </c>
      <c r="F1273" s="193" t="s">
        <v>1687</v>
      </c>
      <c r="G1273" s="194" t="s">
        <v>254</v>
      </c>
      <c r="H1273" s="195">
        <v>2</v>
      </c>
      <c r="I1273" s="196"/>
      <c r="J1273" s="195">
        <f t="shared" si="20"/>
        <v>0</v>
      </c>
      <c r="K1273" s="197"/>
      <c r="L1273" s="198"/>
      <c r="M1273" s="199" t="s">
        <v>1</v>
      </c>
      <c r="N1273" s="200" t="s">
        <v>42</v>
      </c>
      <c r="P1273" s="159">
        <f t="shared" si="21"/>
        <v>0</v>
      </c>
      <c r="Q1273" s="159">
        <v>0</v>
      </c>
      <c r="R1273" s="159">
        <f t="shared" si="22"/>
        <v>0</v>
      </c>
      <c r="S1273" s="159">
        <v>0</v>
      </c>
      <c r="T1273" s="160">
        <f t="shared" si="23"/>
        <v>0</v>
      </c>
      <c r="AR1273" s="161" t="s">
        <v>249</v>
      </c>
      <c r="AT1273" s="161" t="s">
        <v>262</v>
      </c>
      <c r="AU1273" s="161" t="s">
        <v>85</v>
      </c>
      <c r="AY1273" s="17" t="s">
        <v>167</v>
      </c>
      <c r="BE1273" s="96">
        <f t="shared" si="24"/>
        <v>0</v>
      </c>
      <c r="BF1273" s="96">
        <f t="shared" si="25"/>
        <v>0</v>
      </c>
      <c r="BG1273" s="96">
        <f t="shared" si="26"/>
        <v>0</v>
      </c>
      <c r="BH1273" s="96">
        <f t="shared" si="27"/>
        <v>0</v>
      </c>
      <c r="BI1273" s="96">
        <f t="shared" si="28"/>
        <v>0</v>
      </c>
      <c r="BJ1273" s="17" t="s">
        <v>85</v>
      </c>
      <c r="BK1273" s="162">
        <f t="shared" si="29"/>
        <v>0</v>
      </c>
      <c r="BL1273" s="17" t="s">
        <v>202</v>
      </c>
      <c r="BM1273" s="161" t="s">
        <v>1688</v>
      </c>
    </row>
    <row r="1274" spans="2:65" s="1" customFormat="1" ht="44.25" customHeight="1" x14ac:dyDescent="0.2">
      <c r="B1274" s="149"/>
      <c r="C1274" s="191" t="s">
        <v>1689</v>
      </c>
      <c r="D1274" s="191" t="s">
        <v>262</v>
      </c>
      <c r="E1274" s="192" t="s">
        <v>1690</v>
      </c>
      <c r="F1274" s="193" t="s">
        <v>1691</v>
      </c>
      <c r="G1274" s="194" t="s">
        <v>254</v>
      </c>
      <c r="H1274" s="195">
        <v>1</v>
      </c>
      <c r="I1274" s="196"/>
      <c r="J1274" s="195">
        <f t="shared" si="20"/>
        <v>0</v>
      </c>
      <c r="K1274" s="197"/>
      <c r="L1274" s="198"/>
      <c r="M1274" s="199" t="s">
        <v>1</v>
      </c>
      <c r="N1274" s="200" t="s">
        <v>42</v>
      </c>
      <c r="P1274" s="159">
        <f t="shared" si="21"/>
        <v>0</v>
      </c>
      <c r="Q1274" s="159">
        <v>0</v>
      </c>
      <c r="R1274" s="159">
        <f t="shared" si="22"/>
        <v>0</v>
      </c>
      <c r="S1274" s="159">
        <v>0</v>
      </c>
      <c r="T1274" s="160">
        <f t="shared" si="23"/>
        <v>0</v>
      </c>
      <c r="AR1274" s="161" t="s">
        <v>249</v>
      </c>
      <c r="AT1274" s="161" t="s">
        <v>262</v>
      </c>
      <c r="AU1274" s="161" t="s">
        <v>85</v>
      </c>
      <c r="AY1274" s="17" t="s">
        <v>167</v>
      </c>
      <c r="BE1274" s="96">
        <f t="shared" si="24"/>
        <v>0</v>
      </c>
      <c r="BF1274" s="96">
        <f t="shared" si="25"/>
        <v>0</v>
      </c>
      <c r="BG1274" s="96">
        <f t="shared" si="26"/>
        <v>0</v>
      </c>
      <c r="BH1274" s="96">
        <f t="shared" si="27"/>
        <v>0</v>
      </c>
      <c r="BI1274" s="96">
        <f t="shared" si="28"/>
        <v>0</v>
      </c>
      <c r="BJ1274" s="17" t="s">
        <v>85</v>
      </c>
      <c r="BK1274" s="162">
        <f t="shared" si="29"/>
        <v>0</v>
      </c>
      <c r="BL1274" s="17" t="s">
        <v>202</v>
      </c>
      <c r="BM1274" s="161" t="s">
        <v>1692</v>
      </c>
    </row>
    <row r="1275" spans="2:65" s="1" customFormat="1" ht="33" customHeight="1" x14ac:dyDescent="0.2">
      <c r="B1275" s="149"/>
      <c r="C1275" s="150" t="s">
        <v>1002</v>
      </c>
      <c r="D1275" s="150" t="s">
        <v>169</v>
      </c>
      <c r="E1275" s="151" t="s">
        <v>1693</v>
      </c>
      <c r="F1275" s="152" t="s">
        <v>1694</v>
      </c>
      <c r="G1275" s="153" t="s">
        <v>306</v>
      </c>
      <c r="H1275" s="154">
        <v>11.9</v>
      </c>
      <c r="I1275" s="155"/>
      <c r="J1275" s="154">
        <f t="shared" si="20"/>
        <v>0</v>
      </c>
      <c r="K1275" s="156"/>
      <c r="L1275" s="33"/>
      <c r="M1275" s="157" t="s">
        <v>1</v>
      </c>
      <c r="N1275" s="158" t="s">
        <v>42</v>
      </c>
      <c r="P1275" s="159">
        <f t="shared" si="21"/>
        <v>0</v>
      </c>
      <c r="Q1275" s="159">
        <v>0</v>
      </c>
      <c r="R1275" s="159">
        <f t="shared" si="22"/>
        <v>0</v>
      </c>
      <c r="S1275" s="159">
        <v>0</v>
      </c>
      <c r="T1275" s="160">
        <f t="shared" si="23"/>
        <v>0</v>
      </c>
      <c r="AR1275" s="161" t="s">
        <v>202</v>
      </c>
      <c r="AT1275" s="161" t="s">
        <v>169</v>
      </c>
      <c r="AU1275" s="161" t="s">
        <v>85</v>
      </c>
      <c r="AY1275" s="17" t="s">
        <v>167</v>
      </c>
      <c r="BE1275" s="96">
        <f t="shared" si="24"/>
        <v>0</v>
      </c>
      <c r="BF1275" s="96">
        <f t="shared" si="25"/>
        <v>0</v>
      </c>
      <c r="BG1275" s="96">
        <f t="shared" si="26"/>
        <v>0</v>
      </c>
      <c r="BH1275" s="96">
        <f t="shared" si="27"/>
        <v>0</v>
      </c>
      <c r="BI1275" s="96">
        <f t="shared" si="28"/>
        <v>0</v>
      </c>
      <c r="BJ1275" s="17" t="s">
        <v>85</v>
      </c>
      <c r="BK1275" s="162">
        <f t="shared" si="29"/>
        <v>0</v>
      </c>
      <c r="BL1275" s="17" t="s">
        <v>202</v>
      </c>
      <c r="BM1275" s="161" t="s">
        <v>1695</v>
      </c>
    </row>
    <row r="1276" spans="2:65" s="1" customFormat="1" ht="24.2" customHeight="1" x14ac:dyDescent="0.2">
      <c r="B1276" s="149"/>
      <c r="C1276" s="150" t="s">
        <v>1696</v>
      </c>
      <c r="D1276" s="150" t="s">
        <v>169</v>
      </c>
      <c r="E1276" s="151" t="s">
        <v>1697</v>
      </c>
      <c r="F1276" s="152" t="s">
        <v>1698</v>
      </c>
      <c r="G1276" s="153" t="s">
        <v>299</v>
      </c>
      <c r="H1276" s="154">
        <v>320.255</v>
      </c>
      <c r="I1276" s="155"/>
      <c r="J1276" s="154">
        <f t="shared" si="20"/>
        <v>0</v>
      </c>
      <c r="K1276" s="156"/>
      <c r="L1276" s="33"/>
      <c r="M1276" s="157" t="s">
        <v>1</v>
      </c>
      <c r="N1276" s="158" t="s">
        <v>42</v>
      </c>
      <c r="P1276" s="159">
        <f t="shared" si="21"/>
        <v>0</v>
      </c>
      <c r="Q1276" s="159">
        <v>0</v>
      </c>
      <c r="R1276" s="159">
        <f t="shared" si="22"/>
        <v>0</v>
      </c>
      <c r="S1276" s="159">
        <v>0</v>
      </c>
      <c r="T1276" s="160">
        <f t="shared" si="23"/>
        <v>0</v>
      </c>
      <c r="AR1276" s="161" t="s">
        <v>202</v>
      </c>
      <c r="AT1276" s="161" t="s">
        <v>169</v>
      </c>
      <c r="AU1276" s="161" t="s">
        <v>85</v>
      </c>
      <c r="AY1276" s="17" t="s">
        <v>167</v>
      </c>
      <c r="BE1276" s="96">
        <f t="shared" si="24"/>
        <v>0</v>
      </c>
      <c r="BF1276" s="96">
        <f t="shared" si="25"/>
        <v>0</v>
      </c>
      <c r="BG1276" s="96">
        <f t="shared" si="26"/>
        <v>0</v>
      </c>
      <c r="BH1276" s="96">
        <f t="shared" si="27"/>
        <v>0</v>
      </c>
      <c r="BI1276" s="96">
        <f t="shared" si="28"/>
        <v>0</v>
      </c>
      <c r="BJ1276" s="17" t="s">
        <v>85</v>
      </c>
      <c r="BK1276" s="162">
        <f t="shared" si="29"/>
        <v>0</v>
      </c>
      <c r="BL1276" s="17" t="s">
        <v>202</v>
      </c>
      <c r="BM1276" s="161" t="s">
        <v>1699</v>
      </c>
    </row>
    <row r="1277" spans="2:65" s="12" customFormat="1" x14ac:dyDescent="0.2">
      <c r="B1277" s="163"/>
      <c r="D1277" s="164" t="s">
        <v>173</v>
      </c>
      <c r="E1277" s="165" t="s">
        <v>1</v>
      </c>
      <c r="F1277" s="166" t="s">
        <v>1509</v>
      </c>
      <c r="H1277" s="167">
        <v>11.115</v>
      </c>
      <c r="I1277" s="168"/>
      <c r="L1277" s="163"/>
      <c r="M1277" s="169"/>
      <c r="T1277" s="170"/>
      <c r="AT1277" s="165" t="s">
        <v>173</v>
      </c>
      <c r="AU1277" s="165" t="s">
        <v>85</v>
      </c>
      <c r="AV1277" s="12" t="s">
        <v>85</v>
      </c>
      <c r="AW1277" s="12" t="s">
        <v>29</v>
      </c>
      <c r="AX1277" s="12" t="s">
        <v>76</v>
      </c>
      <c r="AY1277" s="165" t="s">
        <v>167</v>
      </c>
    </row>
    <row r="1278" spans="2:65" s="12" customFormat="1" x14ac:dyDescent="0.2">
      <c r="B1278" s="163"/>
      <c r="D1278" s="164" t="s">
        <v>173</v>
      </c>
      <c r="E1278" s="165" t="s">
        <v>1</v>
      </c>
      <c r="F1278" s="166" t="s">
        <v>1510</v>
      </c>
      <c r="H1278" s="167">
        <v>10.664999999999999</v>
      </c>
      <c r="I1278" s="168"/>
      <c r="L1278" s="163"/>
      <c r="M1278" s="169"/>
      <c r="T1278" s="170"/>
      <c r="AT1278" s="165" t="s">
        <v>173</v>
      </c>
      <c r="AU1278" s="165" t="s">
        <v>85</v>
      </c>
      <c r="AV1278" s="12" t="s">
        <v>85</v>
      </c>
      <c r="AW1278" s="12" t="s">
        <v>29</v>
      </c>
      <c r="AX1278" s="12" t="s">
        <v>76</v>
      </c>
      <c r="AY1278" s="165" t="s">
        <v>167</v>
      </c>
    </row>
    <row r="1279" spans="2:65" s="12" customFormat="1" x14ac:dyDescent="0.2">
      <c r="B1279" s="163"/>
      <c r="D1279" s="164" t="s">
        <v>173</v>
      </c>
      <c r="E1279" s="165" t="s">
        <v>1</v>
      </c>
      <c r="F1279" s="166" t="s">
        <v>1511</v>
      </c>
      <c r="H1279" s="167">
        <v>10.845000000000001</v>
      </c>
      <c r="I1279" s="168"/>
      <c r="L1279" s="163"/>
      <c r="M1279" s="169"/>
      <c r="T1279" s="170"/>
      <c r="AT1279" s="165" t="s">
        <v>173</v>
      </c>
      <c r="AU1279" s="165" t="s">
        <v>85</v>
      </c>
      <c r="AV1279" s="12" t="s">
        <v>85</v>
      </c>
      <c r="AW1279" s="12" t="s">
        <v>29</v>
      </c>
      <c r="AX1279" s="12" t="s">
        <v>76</v>
      </c>
      <c r="AY1279" s="165" t="s">
        <v>167</v>
      </c>
    </row>
    <row r="1280" spans="2:65" s="12" customFormat="1" x14ac:dyDescent="0.2">
      <c r="B1280" s="163"/>
      <c r="D1280" s="164" t="s">
        <v>173</v>
      </c>
      <c r="E1280" s="165" t="s">
        <v>1</v>
      </c>
      <c r="F1280" s="166" t="s">
        <v>1516</v>
      </c>
      <c r="H1280" s="167">
        <v>10.35</v>
      </c>
      <c r="I1280" s="168"/>
      <c r="L1280" s="163"/>
      <c r="M1280" s="169"/>
      <c r="T1280" s="170"/>
      <c r="AT1280" s="165" t="s">
        <v>173</v>
      </c>
      <c r="AU1280" s="165" t="s">
        <v>85</v>
      </c>
      <c r="AV1280" s="12" t="s">
        <v>85</v>
      </c>
      <c r="AW1280" s="12" t="s">
        <v>29</v>
      </c>
      <c r="AX1280" s="12" t="s">
        <v>76</v>
      </c>
      <c r="AY1280" s="165" t="s">
        <v>167</v>
      </c>
    </row>
    <row r="1281" spans="2:51" s="12" customFormat="1" x14ac:dyDescent="0.2">
      <c r="B1281" s="163"/>
      <c r="D1281" s="164" t="s">
        <v>173</v>
      </c>
      <c r="E1281" s="165" t="s">
        <v>1</v>
      </c>
      <c r="F1281" s="166" t="s">
        <v>1517</v>
      </c>
      <c r="H1281" s="167">
        <v>10.35</v>
      </c>
      <c r="I1281" s="168"/>
      <c r="L1281" s="163"/>
      <c r="M1281" s="169"/>
      <c r="T1281" s="170"/>
      <c r="AT1281" s="165" t="s">
        <v>173</v>
      </c>
      <c r="AU1281" s="165" t="s">
        <v>85</v>
      </c>
      <c r="AV1281" s="12" t="s">
        <v>85</v>
      </c>
      <c r="AW1281" s="12" t="s">
        <v>29</v>
      </c>
      <c r="AX1281" s="12" t="s">
        <v>76</v>
      </c>
      <c r="AY1281" s="165" t="s">
        <v>167</v>
      </c>
    </row>
    <row r="1282" spans="2:51" s="12" customFormat="1" x14ac:dyDescent="0.2">
      <c r="B1282" s="163"/>
      <c r="D1282" s="164" t="s">
        <v>173</v>
      </c>
      <c r="E1282" s="165" t="s">
        <v>1</v>
      </c>
      <c r="F1282" s="166" t="s">
        <v>1521</v>
      </c>
      <c r="H1282" s="167">
        <v>10.8</v>
      </c>
      <c r="I1282" s="168"/>
      <c r="L1282" s="163"/>
      <c r="M1282" s="169"/>
      <c r="T1282" s="170"/>
      <c r="AT1282" s="165" t="s">
        <v>173</v>
      </c>
      <c r="AU1282" s="165" t="s">
        <v>85</v>
      </c>
      <c r="AV1282" s="12" t="s">
        <v>85</v>
      </c>
      <c r="AW1282" s="12" t="s">
        <v>29</v>
      </c>
      <c r="AX1282" s="12" t="s">
        <v>76</v>
      </c>
      <c r="AY1282" s="165" t="s">
        <v>167</v>
      </c>
    </row>
    <row r="1283" spans="2:51" s="12" customFormat="1" x14ac:dyDescent="0.2">
      <c r="B1283" s="163"/>
      <c r="D1283" s="164" t="s">
        <v>173</v>
      </c>
      <c r="E1283" s="165" t="s">
        <v>1</v>
      </c>
      <c r="F1283" s="166" t="s">
        <v>1523</v>
      </c>
      <c r="H1283" s="167">
        <v>10.484999999999999</v>
      </c>
      <c r="I1283" s="168"/>
      <c r="L1283" s="163"/>
      <c r="M1283" s="169"/>
      <c r="T1283" s="170"/>
      <c r="AT1283" s="165" t="s">
        <v>173</v>
      </c>
      <c r="AU1283" s="165" t="s">
        <v>85</v>
      </c>
      <c r="AV1283" s="12" t="s">
        <v>85</v>
      </c>
      <c r="AW1283" s="12" t="s">
        <v>29</v>
      </c>
      <c r="AX1283" s="12" t="s">
        <v>76</v>
      </c>
      <c r="AY1283" s="165" t="s">
        <v>167</v>
      </c>
    </row>
    <row r="1284" spans="2:51" s="12" customFormat="1" x14ac:dyDescent="0.2">
      <c r="B1284" s="163"/>
      <c r="D1284" s="164" t="s">
        <v>173</v>
      </c>
      <c r="E1284" s="165" t="s">
        <v>1</v>
      </c>
      <c r="F1284" s="166" t="s">
        <v>1524</v>
      </c>
      <c r="H1284" s="167">
        <v>10.454000000000001</v>
      </c>
      <c r="I1284" s="168"/>
      <c r="L1284" s="163"/>
      <c r="M1284" s="169"/>
      <c r="T1284" s="170"/>
      <c r="AT1284" s="165" t="s">
        <v>173</v>
      </c>
      <c r="AU1284" s="165" t="s">
        <v>85</v>
      </c>
      <c r="AV1284" s="12" t="s">
        <v>85</v>
      </c>
      <c r="AW1284" s="12" t="s">
        <v>29</v>
      </c>
      <c r="AX1284" s="12" t="s">
        <v>76</v>
      </c>
      <c r="AY1284" s="165" t="s">
        <v>167</v>
      </c>
    </row>
    <row r="1285" spans="2:51" s="12" customFormat="1" x14ac:dyDescent="0.2">
      <c r="B1285" s="163"/>
      <c r="D1285" s="164" t="s">
        <v>173</v>
      </c>
      <c r="E1285" s="165" t="s">
        <v>1</v>
      </c>
      <c r="F1285" s="166" t="s">
        <v>1525</v>
      </c>
      <c r="H1285" s="167">
        <v>10.247</v>
      </c>
      <c r="I1285" s="168"/>
      <c r="L1285" s="163"/>
      <c r="M1285" s="169"/>
      <c r="T1285" s="170"/>
      <c r="AT1285" s="165" t="s">
        <v>173</v>
      </c>
      <c r="AU1285" s="165" t="s">
        <v>85</v>
      </c>
      <c r="AV1285" s="12" t="s">
        <v>85</v>
      </c>
      <c r="AW1285" s="12" t="s">
        <v>29</v>
      </c>
      <c r="AX1285" s="12" t="s">
        <v>76</v>
      </c>
      <c r="AY1285" s="165" t="s">
        <v>167</v>
      </c>
    </row>
    <row r="1286" spans="2:51" s="12" customFormat="1" x14ac:dyDescent="0.2">
      <c r="B1286" s="163"/>
      <c r="D1286" s="164" t="s">
        <v>173</v>
      </c>
      <c r="E1286" s="165" t="s">
        <v>1</v>
      </c>
      <c r="F1286" s="166" t="s">
        <v>1531</v>
      </c>
      <c r="H1286" s="167">
        <v>20.856000000000002</v>
      </c>
      <c r="I1286" s="168"/>
      <c r="L1286" s="163"/>
      <c r="M1286" s="169"/>
      <c r="T1286" s="170"/>
      <c r="AT1286" s="165" t="s">
        <v>173</v>
      </c>
      <c r="AU1286" s="165" t="s">
        <v>85</v>
      </c>
      <c r="AV1286" s="12" t="s">
        <v>85</v>
      </c>
      <c r="AW1286" s="12" t="s">
        <v>29</v>
      </c>
      <c r="AX1286" s="12" t="s">
        <v>76</v>
      </c>
      <c r="AY1286" s="165" t="s">
        <v>167</v>
      </c>
    </row>
    <row r="1287" spans="2:51" s="12" customFormat="1" x14ac:dyDescent="0.2">
      <c r="B1287" s="163"/>
      <c r="D1287" s="164" t="s">
        <v>173</v>
      </c>
      <c r="E1287" s="165" t="s">
        <v>1</v>
      </c>
      <c r="F1287" s="166" t="s">
        <v>1532</v>
      </c>
      <c r="H1287" s="167">
        <v>63.095999999999997</v>
      </c>
      <c r="I1287" s="168"/>
      <c r="L1287" s="163"/>
      <c r="M1287" s="169"/>
      <c r="T1287" s="170"/>
      <c r="AT1287" s="165" t="s">
        <v>173</v>
      </c>
      <c r="AU1287" s="165" t="s">
        <v>85</v>
      </c>
      <c r="AV1287" s="12" t="s">
        <v>85</v>
      </c>
      <c r="AW1287" s="12" t="s">
        <v>29</v>
      </c>
      <c r="AX1287" s="12" t="s">
        <v>76</v>
      </c>
      <c r="AY1287" s="165" t="s">
        <v>167</v>
      </c>
    </row>
    <row r="1288" spans="2:51" s="12" customFormat="1" x14ac:dyDescent="0.2">
      <c r="B1288" s="163"/>
      <c r="D1288" s="164" t="s">
        <v>173</v>
      </c>
      <c r="E1288" s="165" t="s">
        <v>1</v>
      </c>
      <c r="F1288" s="166" t="s">
        <v>1533</v>
      </c>
      <c r="H1288" s="167">
        <v>8.2370000000000001</v>
      </c>
      <c r="I1288" s="168"/>
      <c r="L1288" s="163"/>
      <c r="M1288" s="169"/>
      <c r="T1288" s="170"/>
      <c r="AT1288" s="165" t="s">
        <v>173</v>
      </c>
      <c r="AU1288" s="165" t="s">
        <v>85</v>
      </c>
      <c r="AV1288" s="12" t="s">
        <v>85</v>
      </c>
      <c r="AW1288" s="12" t="s">
        <v>29</v>
      </c>
      <c r="AX1288" s="12" t="s">
        <v>76</v>
      </c>
      <c r="AY1288" s="165" t="s">
        <v>167</v>
      </c>
    </row>
    <row r="1289" spans="2:51" s="12" customFormat="1" x14ac:dyDescent="0.2">
      <c r="B1289" s="163"/>
      <c r="D1289" s="164" t="s">
        <v>173</v>
      </c>
      <c r="E1289" s="165" t="s">
        <v>1</v>
      </c>
      <c r="F1289" s="166" t="s">
        <v>1534</v>
      </c>
      <c r="H1289" s="167">
        <v>63.36</v>
      </c>
      <c r="I1289" s="168"/>
      <c r="L1289" s="163"/>
      <c r="M1289" s="169"/>
      <c r="T1289" s="170"/>
      <c r="AT1289" s="165" t="s">
        <v>173</v>
      </c>
      <c r="AU1289" s="165" t="s">
        <v>85</v>
      </c>
      <c r="AV1289" s="12" t="s">
        <v>85</v>
      </c>
      <c r="AW1289" s="12" t="s">
        <v>29</v>
      </c>
      <c r="AX1289" s="12" t="s">
        <v>76</v>
      </c>
      <c r="AY1289" s="165" t="s">
        <v>167</v>
      </c>
    </row>
    <row r="1290" spans="2:51" s="12" customFormat="1" x14ac:dyDescent="0.2">
      <c r="B1290" s="163"/>
      <c r="D1290" s="164" t="s">
        <v>173</v>
      </c>
      <c r="E1290" s="165" t="s">
        <v>1</v>
      </c>
      <c r="F1290" s="166" t="s">
        <v>1535</v>
      </c>
      <c r="H1290" s="167">
        <v>30.623999999999999</v>
      </c>
      <c r="I1290" s="168"/>
      <c r="L1290" s="163"/>
      <c r="M1290" s="169"/>
      <c r="T1290" s="170"/>
      <c r="AT1290" s="165" t="s">
        <v>173</v>
      </c>
      <c r="AU1290" s="165" t="s">
        <v>85</v>
      </c>
      <c r="AV1290" s="12" t="s">
        <v>85</v>
      </c>
      <c r="AW1290" s="12" t="s">
        <v>29</v>
      </c>
      <c r="AX1290" s="12" t="s">
        <v>76</v>
      </c>
      <c r="AY1290" s="165" t="s">
        <v>167</v>
      </c>
    </row>
    <row r="1291" spans="2:51" s="12" customFormat="1" x14ac:dyDescent="0.2">
      <c r="B1291" s="163"/>
      <c r="D1291" s="164" t="s">
        <v>173</v>
      </c>
      <c r="E1291" s="165" t="s">
        <v>1</v>
      </c>
      <c r="F1291" s="166" t="s">
        <v>1536</v>
      </c>
      <c r="H1291" s="167">
        <v>29.356999999999999</v>
      </c>
      <c r="I1291" s="168"/>
      <c r="L1291" s="163"/>
      <c r="M1291" s="169"/>
      <c r="T1291" s="170"/>
      <c r="AT1291" s="165" t="s">
        <v>173</v>
      </c>
      <c r="AU1291" s="165" t="s">
        <v>85</v>
      </c>
      <c r="AV1291" s="12" t="s">
        <v>85</v>
      </c>
      <c r="AW1291" s="12" t="s">
        <v>29</v>
      </c>
      <c r="AX1291" s="12" t="s">
        <v>76</v>
      </c>
      <c r="AY1291" s="165" t="s">
        <v>167</v>
      </c>
    </row>
    <row r="1292" spans="2:51" s="12" customFormat="1" x14ac:dyDescent="0.2">
      <c r="B1292" s="163"/>
      <c r="D1292" s="164" t="s">
        <v>173</v>
      </c>
      <c r="E1292" s="165" t="s">
        <v>1</v>
      </c>
      <c r="F1292" s="166" t="s">
        <v>1527</v>
      </c>
      <c r="H1292" s="167">
        <v>2.25</v>
      </c>
      <c r="I1292" s="168"/>
      <c r="L1292" s="163"/>
      <c r="M1292" s="169"/>
      <c r="T1292" s="170"/>
      <c r="AT1292" s="165" t="s">
        <v>173</v>
      </c>
      <c r="AU1292" s="165" t="s">
        <v>85</v>
      </c>
      <c r="AV1292" s="12" t="s">
        <v>85</v>
      </c>
      <c r="AW1292" s="12" t="s">
        <v>29</v>
      </c>
      <c r="AX1292" s="12" t="s">
        <v>76</v>
      </c>
      <c r="AY1292" s="165" t="s">
        <v>167</v>
      </c>
    </row>
    <row r="1293" spans="2:51" s="12" customFormat="1" x14ac:dyDescent="0.2">
      <c r="B1293" s="163"/>
      <c r="D1293" s="164" t="s">
        <v>173</v>
      </c>
      <c r="E1293" s="165" t="s">
        <v>1</v>
      </c>
      <c r="F1293" s="166" t="s">
        <v>1528</v>
      </c>
      <c r="H1293" s="167">
        <v>2.25</v>
      </c>
      <c r="I1293" s="168"/>
      <c r="L1293" s="163"/>
      <c r="M1293" s="169"/>
      <c r="T1293" s="170"/>
      <c r="AT1293" s="165" t="s">
        <v>173</v>
      </c>
      <c r="AU1293" s="165" t="s">
        <v>85</v>
      </c>
      <c r="AV1293" s="12" t="s">
        <v>85</v>
      </c>
      <c r="AW1293" s="12" t="s">
        <v>29</v>
      </c>
      <c r="AX1293" s="12" t="s">
        <v>76</v>
      </c>
      <c r="AY1293" s="165" t="s">
        <v>167</v>
      </c>
    </row>
    <row r="1294" spans="2:51" s="12" customFormat="1" x14ac:dyDescent="0.2">
      <c r="B1294" s="163"/>
      <c r="D1294" s="164" t="s">
        <v>173</v>
      </c>
      <c r="E1294" s="165" t="s">
        <v>1</v>
      </c>
      <c r="F1294" s="166" t="s">
        <v>1529</v>
      </c>
      <c r="H1294" s="167">
        <v>2.4569999999999999</v>
      </c>
      <c r="I1294" s="168"/>
      <c r="L1294" s="163"/>
      <c r="M1294" s="169"/>
      <c r="T1294" s="170"/>
      <c r="AT1294" s="165" t="s">
        <v>173</v>
      </c>
      <c r="AU1294" s="165" t="s">
        <v>85</v>
      </c>
      <c r="AV1294" s="12" t="s">
        <v>85</v>
      </c>
      <c r="AW1294" s="12" t="s">
        <v>29</v>
      </c>
      <c r="AX1294" s="12" t="s">
        <v>76</v>
      </c>
      <c r="AY1294" s="165" t="s">
        <v>167</v>
      </c>
    </row>
    <row r="1295" spans="2:51" s="12" customFormat="1" x14ac:dyDescent="0.2">
      <c r="B1295" s="163"/>
      <c r="D1295" s="164" t="s">
        <v>173</v>
      </c>
      <c r="E1295" s="165" t="s">
        <v>1</v>
      </c>
      <c r="F1295" s="166" t="s">
        <v>1530</v>
      </c>
      <c r="H1295" s="167">
        <v>2.4569999999999999</v>
      </c>
      <c r="I1295" s="168"/>
      <c r="L1295" s="163"/>
      <c r="M1295" s="169"/>
      <c r="T1295" s="170"/>
      <c r="AT1295" s="165" t="s">
        <v>173</v>
      </c>
      <c r="AU1295" s="165" t="s">
        <v>85</v>
      </c>
      <c r="AV1295" s="12" t="s">
        <v>85</v>
      </c>
      <c r="AW1295" s="12" t="s">
        <v>29</v>
      </c>
      <c r="AX1295" s="12" t="s">
        <v>76</v>
      </c>
      <c r="AY1295" s="165" t="s">
        <v>167</v>
      </c>
    </row>
    <row r="1296" spans="2:51" s="13" customFormat="1" x14ac:dyDescent="0.2">
      <c r="B1296" s="171"/>
      <c r="D1296" s="164" t="s">
        <v>173</v>
      </c>
      <c r="E1296" s="172" t="s">
        <v>1</v>
      </c>
      <c r="F1296" s="173" t="s">
        <v>177</v>
      </c>
      <c r="H1296" s="174">
        <v>320.255</v>
      </c>
      <c r="I1296" s="175"/>
      <c r="L1296" s="171"/>
      <c r="M1296" s="176"/>
      <c r="T1296" s="177"/>
      <c r="AT1296" s="172" t="s">
        <v>173</v>
      </c>
      <c r="AU1296" s="172" t="s">
        <v>85</v>
      </c>
      <c r="AV1296" s="13" t="s">
        <v>91</v>
      </c>
      <c r="AW1296" s="13" t="s">
        <v>29</v>
      </c>
      <c r="AX1296" s="13" t="s">
        <v>81</v>
      </c>
      <c r="AY1296" s="172" t="s">
        <v>167</v>
      </c>
    </row>
    <row r="1297" spans="2:65" s="1" customFormat="1" ht="24.2" customHeight="1" x14ac:dyDescent="0.2">
      <c r="B1297" s="149"/>
      <c r="C1297" s="191" t="s">
        <v>1006</v>
      </c>
      <c r="D1297" s="191" t="s">
        <v>262</v>
      </c>
      <c r="E1297" s="192" t="s">
        <v>1700</v>
      </c>
      <c r="F1297" s="193" t="s">
        <v>1701</v>
      </c>
      <c r="G1297" s="194" t="s">
        <v>299</v>
      </c>
      <c r="H1297" s="195">
        <v>320.255</v>
      </c>
      <c r="I1297" s="196"/>
      <c r="J1297" s="195">
        <f>ROUND(I1297*H1297,3)</f>
        <v>0</v>
      </c>
      <c r="K1297" s="197"/>
      <c r="L1297" s="198"/>
      <c r="M1297" s="199" t="s">
        <v>1</v>
      </c>
      <c r="N1297" s="200" t="s">
        <v>42</v>
      </c>
      <c r="P1297" s="159">
        <f>O1297*H1297</f>
        <v>0</v>
      </c>
      <c r="Q1297" s="159">
        <v>0</v>
      </c>
      <c r="R1297" s="159">
        <f>Q1297*H1297</f>
        <v>0</v>
      </c>
      <c r="S1297" s="159">
        <v>0</v>
      </c>
      <c r="T1297" s="160">
        <f>S1297*H1297</f>
        <v>0</v>
      </c>
      <c r="AR1297" s="161" t="s">
        <v>249</v>
      </c>
      <c r="AT1297" s="161" t="s">
        <v>262</v>
      </c>
      <c r="AU1297" s="161" t="s">
        <v>85</v>
      </c>
      <c r="AY1297" s="17" t="s">
        <v>167</v>
      </c>
      <c r="BE1297" s="96">
        <f>IF(N1297="základná",J1297,0)</f>
        <v>0</v>
      </c>
      <c r="BF1297" s="96">
        <f>IF(N1297="znížená",J1297,0)</f>
        <v>0</v>
      </c>
      <c r="BG1297" s="96">
        <f>IF(N1297="zákl. prenesená",J1297,0)</f>
        <v>0</v>
      </c>
      <c r="BH1297" s="96">
        <f>IF(N1297="zníž. prenesená",J1297,0)</f>
        <v>0</v>
      </c>
      <c r="BI1297" s="96">
        <f>IF(N1297="nulová",J1297,0)</f>
        <v>0</v>
      </c>
      <c r="BJ1297" s="17" t="s">
        <v>85</v>
      </c>
      <c r="BK1297" s="162">
        <f>ROUND(I1297*H1297,3)</f>
        <v>0</v>
      </c>
      <c r="BL1297" s="17" t="s">
        <v>202</v>
      </c>
      <c r="BM1297" s="161" t="s">
        <v>1702</v>
      </c>
    </row>
    <row r="1298" spans="2:65" s="1" customFormat="1" ht="24.2" customHeight="1" x14ac:dyDescent="0.2">
      <c r="B1298" s="149"/>
      <c r="C1298" s="150" t="s">
        <v>1703</v>
      </c>
      <c r="D1298" s="150" t="s">
        <v>169</v>
      </c>
      <c r="E1298" s="151" t="s">
        <v>1704</v>
      </c>
      <c r="F1298" s="152" t="s">
        <v>1705</v>
      </c>
      <c r="G1298" s="153" t="s">
        <v>299</v>
      </c>
      <c r="H1298" s="154">
        <v>31.03</v>
      </c>
      <c r="I1298" s="155"/>
      <c r="J1298" s="154">
        <f>ROUND(I1298*H1298,3)</f>
        <v>0</v>
      </c>
      <c r="K1298" s="156"/>
      <c r="L1298" s="33"/>
      <c r="M1298" s="157" t="s">
        <v>1</v>
      </c>
      <c r="N1298" s="158" t="s">
        <v>42</v>
      </c>
      <c r="P1298" s="159">
        <f>O1298*H1298</f>
        <v>0</v>
      </c>
      <c r="Q1298" s="159">
        <v>0</v>
      </c>
      <c r="R1298" s="159">
        <f>Q1298*H1298</f>
        <v>0</v>
      </c>
      <c r="S1298" s="159">
        <v>0</v>
      </c>
      <c r="T1298" s="160">
        <f>S1298*H1298</f>
        <v>0</v>
      </c>
      <c r="AR1298" s="161" t="s">
        <v>202</v>
      </c>
      <c r="AT1298" s="161" t="s">
        <v>169</v>
      </c>
      <c r="AU1298" s="161" t="s">
        <v>85</v>
      </c>
      <c r="AY1298" s="17" t="s">
        <v>167</v>
      </c>
      <c r="BE1298" s="96">
        <f>IF(N1298="základná",J1298,0)</f>
        <v>0</v>
      </c>
      <c r="BF1298" s="96">
        <f>IF(N1298="znížená",J1298,0)</f>
        <v>0</v>
      </c>
      <c r="BG1298" s="96">
        <f>IF(N1298="zákl. prenesená",J1298,0)</f>
        <v>0</v>
      </c>
      <c r="BH1298" s="96">
        <f>IF(N1298="zníž. prenesená",J1298,0)</f>
        <v>0</v>
      </c>
      <c r="BI1298" s="96">
        <f>IF(N1298="nulová",J1298,0)</f>
        <v>0</v>
      </c>
      <c r="BJ1298" s="17" t="s">
        <v>85</v>
      </c>
      <c r="BK1298" s="162">
        <f>ROUND(I1298*H1298,3)</f>
        <v>0</v>
      </c>
      <c r="BL1298" s="17" t="s">
        <v>202</v>
      </c>
      <c r="BM1298" s="161" t="s">
        <v>1706</v>
      </c>
    </row>
    <row r="1299" spans="2:65" s="12" customFormat="1" x14ac:dyDescent="0.2">
      <c r="B1299" s="163"/>
      <c r="D1299" s="164" t="s">
        <v>173</v>
      </c>
      <c r="E1299" s="165" t="s">
        <v>1</v>
      </c>
      <c r="F1299" s="166" t="s">
        <v>1707</v>
      </c>
      <c r="H1299" s="167">
        <v>18.96</v>
      </c>
      <c r="I1299" s="168"/>
      <c r="L1299" s="163"/>
      <c r="M1299" s="169"/>
      <c r="T1299" s="170"/>
      <c r="AT1299" s="165" t="s">
        <v>173</v>
      </c>
      <c r="AU1299" s="165" t="s">
        <v>85</v>
      </c>
      <c r="AV1299" s="12" t="s">
        <v>85</v>
      </c>
      <c r="AW1299" s="12" t="s">
        <v>29</v>
      </c>
      <c r="AX1299" s="12" t="s">
        <v>76</v>
      </c>
      <c r="AY1299" s="165" t="s">
        <v>167</v>
      </c>
    </row>
    <row r="1300" spans="2:65" s="12" customFormat="1" x14ac:dyDescent="0.2">
      <c r="B1300" s="163"/>
      <c r="D1300" s="164" t="s">
        <v>173</v>
      </c>
      <c r="E1300" s="165" t="s">
        <v>1</v>
      </c>
      <c r="F1300" s="166" t="s">
        <v>1708</v>
      </c>
      <c r="H1300" s="167">
        <v>12.07</v>
      </c>
      <c r="I1300" s="168"/>
      <c r="L1300" s="163"/>
      <c r="M1300" s="169"/>
      <c r="T1300" s="170"/>
      <c r="AT1300" s="165" t="s">
        <v>173</v>
      </c>
      <c r="AU1300" s="165" t="s">
        <v>85</v>
      </c>
      <c r="AV1300" s="12" t="s">
        <v>85</v>
      </c>
      <c r="AW1300" s="12" t="s">
        <v>29</v>
      </c>
      <c r="AX1300" s="12" t="s">
        <v>76</v>
      </c>
      <c r="AY1300" s="165" t="s">
        <v>167</v>
      </c>
    </row>
    <row r="1301" spans="2:65" s="13" customFormat="1" x14ac:dyDescent="0.2">
      <c r="B1301" s="171"/>
      <c r="D1301" s="164" t="s">
        <v>173</v>
      </c>
      <c r="E1301" s="172" t="s">
        <v>1</v>
      </c>
      <c r="F1301" s="173" t="s">
        <v>177</v>
      </c>
      <c r="H1301" s="174">
        <v>31.03</v>
      </c>
      <c r="I1301" s="175"/>
      <c r="L1301" s="171"/>
      <c r="M1301" s="176"/>
      <c r="T1301" s="177"/>
      <c r="AT1301" s="172" t="s">
        <v>173</v>
      </c>
      <c r="AU1301" s="172" t="s">
        <v>85</v>
      </c>
      <c r="AV1301" s="13" t="s">
        <v>91</v>
      </c>
      <c r="AW1301" s="13" t="s">
        <v>29</v>
      </c>
      <c r="AX1301" s="13" t="s">
        <v>81</v>
      </c>
      <c r="AY1301" s="172" t="s">
        <v>167</v>
      </c>
    </row>
    <row r="1302" spans="2:65" s="1" customFormat="1" ht="44.25" customHeight="1" x14ac:dyDescent="0.2">
      <c r="B1302" s="149"/>
      <c r="C1302" s="191" t="s">
        <v>1009</v>
      </c>
      <c r="D1302" s="191" t="s">
        <v>262</v>
      </c>
      <c r="E1302" s="192" t="s">
        <v>1709</v>
      </c>
      <c r="F1302" s="193" t="s">
        <v>1710</v>
      </c>
      <c r="G1302" s="194" t="s">
        <v>481</v>
      </c>
      <c r="H1302" s="195">
        <v>427.96600000000001</v>
      </c>
      <c r="I1302" s="196"/>
      <c r="J1302" s="195">
        <f>ROUND(I1302*H1302,3)</f>
        <v>0</v>
      </c>
      <c r="K1302" s="197"/>
      <c r="L1302" s="198"/>
      <c r="M1302" s="199" t="s">
        <v>1</v>
      </c>
      <c r="N1302" s="200" t="s">
        <v>42</v>
      </c>
      <c r="P1302" s="159">
        <f>O1302*H1302</f>
        <v>0</v>
      </c>
      <c r="Q1302" s="159">
        <v>0</v>
      </c>
      <c r="R1302" s="159">
        <f>Q1302*H1302</f>
        <v>0</v>
      </c>
      <c r="S1302" s="159">
        <v>0</v>
      </c>
      <c r="T1302" s="160">
        <f>S1302*H1302</f>
        <v>0</v>
      </c>
      <c r="AR1302" s="161" t="s">
        <v>249</v>
      </c>
      <c r="AT1302" s="161" t="s">
        <v>262</v>
      </c>
      <c r="AU1302" s="161" t="s">
        <v>85</v>
      </c>
      <c r="AY1302" s="17" t="s">
        <v>167</v>
      </c>
      <c r="BE1302" s="96">
        <f>IF(N1302="základná",J1302,0)</f>
        <v>0</v>
      </c>
      <c r="BF1302" s="96">
        <f>IF(N1302="znížená",J1302,0)</f>
        <v>0</v>
      </c>
      <c r="BG1302" s="96">
        <f>IF(N1302="zákl. prenesená",J1302,0)</f>
        <v>0</v>
      </c>
      <c r="BH1302" s="96">
        <f>IF(N1302="zníž. prenesená",J1302,0)</f>
        <v>0</v>
      </c>
      <c r="BI1302" s="96">
        <f>IF(N1302="nulová",J1302,0)</f>
        <v>0</v>
      </c>
      <c r="BJ1302" s="17" t="s">
        <v>85</v>
      </c>
      <c r="BK1302" s="162">
        <f>ROUND(I1302*H1302,3)</f>
        <v>0</v>
      </c>
      <c r="BL1302" s="17" t="s">
        <v>202</v>
      </c>
      <c r="BM1302" s="161" t="s">
        <v>1711</v>
      </c>
    </row>
    <row r="1303" spans="2:65" s="12" customFormat="1" x14ac:dyDescent="0.2">
      <c r="B1303" s="163"/>
      <c r="D1303" s="164" t="s">
        <v>173</v>
      </c>
      <c r="E1303" s="165" t="s">
        <v>1</v>
      </c>
      <c r="F1303" s="166" t="s">
        <v>1712</v>
      </c>
      <c r="H1303" s="167">
        <v>427.96600000000001</v>
      </c>
      <c r="I1303" s="168"/>
      <c r="L1303" s="163"/>
      <c r="M1303" s="169"/>
      <c r="T1303" s="170"/>
      <c r="AT1303" s="165" t="s">
        <v>173</v>
      </c>
      <c r="AU1303" s="165" t="s">
        <v>85</v>
      </c>
      <c r="AV1303" s="12" t="s">
        <v>85</v>
      </c>
      <c r="AW1303" s="12" t="s">
        <v>29</v>
      </c>
      <c r="AX1303" s="12" t="s">
        <v>76</v>
      </c>
      <c r="AY1303" s="165" t="s">
        <v>167</v>
      </c>
    </row>
    <row r="1304" spans="2:65" s="13" customFormat="1" x14ac:dyDescent="0.2">
      <c r="B1304" s="171"/>
      <c r="D1304" s="164" t="s">
        <v>173</v>
      </c>
      <c r="E1304" s="172" t="s">
        <v>1</v>
      </c>
      <c r="F1304" s="173" t="s">
        <v>177</v>
      </c>
      <c r="H1304" s="174">
        <v>427.96600000000001</v>
      </c>
      <c r="I1304" s="175"/>
      <c r="L1304" s="171"/>
      <c r="M1304" s="176"/>
      <c r="T1304" s="177"/>
      <c r="AT1304" s="172" t="s">
        <v>173</v>
      </c>
      <c r="AU1304" s="172" t="s">
        <v>85</v>
      </c>
      <c r="AV1304" s="13" t="s">
        <v>91</v>
      </c>
      <c r="AW1304" s="13" t="s">
        <v>29</v>
      </c>
      <c r="AX1304" s="13" t="s">
        <v>81</v>
      </c>
      <c r="AY1304" s="172" t="s">
        <v>167</v>
      </c>
    </row>
    <row r="1305" spans="2:65" s="1" customFormat="1" ht="33" customHeight="1" x14ac:dyDescent="0.2">
      <c r="B1305" s="149"/>
      <c r="C1305" s="191" t="s">
        <v>1713</v>
      </c>
      <c r="D1305" s="191" t="s">
        <v>262</v>
      </c>
      <c r="E1305" s="192" t="s">
        <v>1714</v>
      </c>
      <c r="F1305" s="193" t="s">
        <v>1715</v>
      </c>
      <c r="G1305" s="194" t="s">
        <v>481</v>
      </c>
      <c r="H1305" s="195">
        <v>200.12299999999999</v>
      </c>
      <c r="I1305" s="196"/>
      <c r="J1305" s="195">
        <f>ROUND(I1305*H1305,3)</f>
        <v>0</v>
      </c>
      <c r="K1305" s="197"/>
      <c r="L1305" s="198"/>
      <c r="M1305" s="199" t="s">
        <v>1</v>
      </c>
      <c r="N1305" s="200" t="s">
        <v>42</v>
      </c>
      <c r="P1305" s="159">
        <f>O1305*H1305</f>
        <v>0</v>
      </c>
      <c r="Q1305" s="159">
        <v>0</v>
      </c>
      <c r="R1305" s="159">
        <f>Q1305*H1305</f>
        <v>0</v>
      </c>
      <c r="S1305" s="159">
        <v>0</v>
      </c>
      <c r="T1305" s="160">
        <f>S1305*H1305</f>
        <v>0</v>
      </c>
      <c r="AR1305" s="161" t="s">
        <v>249</v>
      </c>
      <c r="AT1305" s="161" t="s">
        <v>262</v>
      </c>
      <c r="AU1305" s="161" t="s">
        <v>85</v>
      </c>
      <c r="AY1305" s="17" t="s">
        <v>167</v>
      </c>
      <c r="BE1305" s="96">
        <f>IF(N1305="základná",J1305,0)</f>
        <v>0</v>
      </c>
      <c r="BF1305" s="96">
        <f>IF(N1305="znížená",J1305,0)</f>
        <v>0</v>
      </c>
      <c r="BG1305" s="96">
        <f>IF(N1305="zákl. prenesená",J1305,0)</f>
        <v>0</v>
      </c>
      <c r="BH1305" s="96">
        <f>IF(N1305="zníž. prenesená",J1305,0)</f>
        <v>0</v>
      </c>
      <c r="BI1305" s="96">
        <f>IF(N1305="nulová",J1305,0)</f>
        <v>0</v>
      </c>
      <c r="BJ1305" s="17" t="s">
        <v>85</v>
      </c>
      <c r="BK1305" s="162">
        <f>ROUND(I1305*H1305,3)</f>
        <v>0</v>
      </c>
      <c r="BL1305" s="17" t="s">
        <v>202</v>
      </c>
      <c r="BM1305" s="161" t="s">
        <v>1716</v>
      </c>
    </row>
    <row r="1306" spans="2:65" s="12" customFormat="1" x14ac:dyDescent="0.2">
      <c r="B1306" s="163"/>
      <c r="D1306" s="164" t="s">
        <v>173</v>
      </c>
      <c r="E1306" s="165" t="s">
        <v>1</v>
      </c>
      <c r="F1306" s="166" t="s">
        <v>1717</v>
      </c>
      <c r="H1306" s="167">
        <v>200.12299999999999</v>
      </c>
      <c r="I1306" s="168"/>
      <c r="L1306" s="163"/>
      <c r="M1306" s="169"/>
      <c r="T1306" s="170"/>
      <c r="AT1306" s="165" t="s">
        <v>173</v>
      </c>
      <c r="AU1306" s="165" t="s">
        <v>85</v>
      </c>
      <c r="AV1306" s="12" t="s">
        <v>85</v>
      </c>
      <c r="AW1306" s="12" t="s">
        <v>29</v>
      </c>
      <c r="AX1306" s="12" t="s">
        <v>76</v>
      </c>
      <c r="AY1306" s="165" t="s">
        <v>167</v>
      </c>
    </row>
    <row r="1307" spans="2:65" s="13" customFormat="1" x14ac:dyDescent="0.2">
      <c r="B1307" s="171"/>
      <c r="D1307" s="164" t="s">
        <v>173</v>
      </c>
      <c r="E1307" s="172" t="s">
        <v>1</v>
      </c>
      <c r="F1307" s="173" t="s">
        <v>177</v>
      </c>
      <c r="H1307" s="174">
        <v>200.12299999999999</v>
      </c>
      <c r="I1307" s="175"/>
      <c r="L1307" s="171"/>
      <c r="M1307" s="176"/>
      <c r="T1307" s="177"/>
      <c r="AT1307" s="172" t="s">
        <v>173</v>
      </c>
      <c r="AU1307" s="172" t="s">
        <v>85</v>
      </c>
      <c r="AV1307" s="13" t="s">
        <v>91</v>
      </c>
      <c r="AW1307" s="13" t="s">
        <v>29</v>
      </c>
      <c r="AX1307" s="13" t="s">
        <v>81</v>
      </c>
      <c r="AY1307" s="172" t="s">
        <v>167</v>
      </c>
    </row>
    <row r="1308" spans="2:65" s="1" customFormat="1" ht="24.2" customHeight="1" x14ac:dyDescent="0.2">
      <c r="B1308" s="149"/>
      <c r="C1308" s="150" t="s">
        <v>1013</v>
      </c>
      <c r="D1308" s="150" t="s">
        <v>169</v>
      </c>
      <c r="E1308" s="151" t="s">
        <v>1718</v>
      </c>
      <c r="F1308" s="152" t="s">
        <v>1719</v>
      </c>
      <c r="G1308" s="153" t="s">
        <v>254</v>
      </c>
      <c r="H1308" s="154">
        <v>10</v>
      </c>
      <c r="I1308" s="155"/>
      <c r="J1308" s="154">
        <f>ROUND(I1308*H1308,3)</f>
        <v>0</v>
      </c>
      <c r="K1308" s="156"/>
      <c r="L1308" s="33"/>
      <c r="M1308" s="157" t="s">
        <v>1</v>
      </c>
      <c r="N1308" s="158" t="s">
        <v>42</v>
      </c>
      <c r="P1308" s="159">
        <f>O1308*H1308</f>
        <v>0</v>
      </c>
      <c r="Q1308" s="159">
        <v>0</v>
      </c>
      <c r="R1308" s="159">
        <f>Q1308*H1308</f>
        <v>0</v>
      </c>
      <c r="S1308" s="159">
        <v>0</v>
      </c>
      <c r="T1308" s="160">
        <f>S1308*H1308</f>
        <v>0</v>
      </c>
      <c r="AR1308" s="161" t="s">
        <v>202</v>
      </c>
      <c r="AT1308" s="161" t="s">
        <v>169</v>
      </c>
      <c r="AU1308" s="161" t="s">
        <v>85</v>
      </c>
      <c r="AY1308" s="17" t="s">
        <v>167</v>
      </c>
      <c r="BE1308" s="96">
        <f>IF(N1308="základná",J1308,0)</f>
        <v>0</v>
      </c>
      <c r="BF1308" s="96">
        <f>IF(N1308="znížená",J1308,0)</f>
        <v>0</v>
      </c>
      <c r="BG1308" s="96">
        <f>IF(N1308="zákl. prenesená",J1308,0)</f>
        <v>0</v>
      </c>
      <c r="BH1308" s="96">
        <f>IF(N1308="zníž. prenesená",J1308,0)</f>
        <v>0</v>
      </c>
      <c r="BI1308" s="96">
        <f>IF(N1308="nulová",J1308,0)</f>
        <v>0</v>
      </c>
      <c r="BJ1308" s="17" t="s">
        <v>85</v>
      </c>
      <c r="BK1308" s="162">
        <f>ROUND(I1308*H1308,3)</f>
        <v>0</v>
      </c>
      <c r="BL1308" s="17" t="s">
        <v>202</v>
      </c>
      <c r="BM1308" s="161" t="s">
        <v>1720</v>
      </c>
    </row>
    <row r="1309" spans="2:65" s="1" customFormat="1" ht="16.5" customHeight="1" x14ac:dyDescent="0.2">
      <c r="B1309" s="149"/>
      <c r="C1309" s="191" t="s">
        <v>1721</v>
      </c>
      <c r="D1309" s="191" t="s">
        <v>262</v>
      </c>
      <c r="E1309" s="192" t="s">
        <v>1722</v>
      </c>
      <c r="F1309" s="193" t="s">
        <v>1723</v>
      </c>
      <c r="G1309" s="194" t="s">
        <v>254</v>
      </c>
      <c r="H1309" s="195">
        <v>10</v>
      </c>
      <c r="I1309" s="196"/>
      <c r="J1309" s="195">
        <f>ROUND(I1309*H1309,3)</f>
        <v>0</v>
      </c>
      <c r="K1309" s="197"/>
      <c r="L1309" s="198"/>
      <c r="M1309" s="199" t="s">
        <v>1</v>
      </c>
      <c r="N1309" s="200" t="s">
        <v>42</v>
      </c>
      <c r="P1309" s="159">
        <f>O1309*H1309</f>
        <v>0</v>
      </c>
      <c r="Q1309" s="159">
        <v>0</v>
      </c>
      <c r="R1309" s="159">
        <f>Q1309*H1309</f>
        <v>0</v>
      </c>
      <c r="S1309" s="159">
        <v>0</v>
      </c>
      <c r="T1309" s="160">
        <f>S1309*H1309</f>
        <v>0</v>
      </c>
      <c r="AR1309" s="161" t="s">
        <v>249</v>
      </c>
      <c r="AT1309" s="161" t="s">
        <v>262</v>
      </c>
      <c r="AU1309" s="161" t="s">
        <v>85</v>
      </c>
      <c r="AY1309" s="17" t="s">
        <v>167</v>
      </c>
      <c r="BE1309" s="96">
        <f>IF(N1309="základná",J1309,0)</f>
        <v>0</v>
      </c>
      <c r="BF1309" s="96">
        <f>IF(N1309="znížená",J1309,0)</f>
        <v>0</v>
      </c>
      <c r="BG1309" s="96">
        <f>IF(N1309="zákl. prenesená",J1309,0)</f>
        <v>0</v>
      </c>
      <c r="BH1309" s="96">
        <f>IF(N1309="zníž. prenesená",J1309,0)</f>
        <v>0</v>
      </c>
      <c r="BI1309" s="96">
        <f>IF(N1309="nulová",J1309,0)</f>
        <v>0</v>
      </c>
      <c r="BJ1309" s="17" t="s">
        <v>85</v>
      </c>
      <c r="BK1309" s="162">
        <f>ROUND(I1309*H1309,3)</f>
        <v>0</v>
      </c>
      <c r="BL1309" s="17" t="s">
        <v>202</v>
      </c>
      <c r="BM1309" s="161" t="s">
        <v>1724</v>
      </c>
    </row>
    <row r="1310" spans="2:65" s="1" customFormat="1" ht="24.2" customHeight="1" x14ac:dyDescent="0.2">
      <c r="B1310" s="149"/>
      <c r="C1310" s="150" t="s">
        <v>1020</v>
      </c>
      <c r="D1310" s="150" t="s">
        <v>169</v>
      </c>
      <c r="E1310" s="151" t="s">
        <v>1725</v>
      </c>
      <c r="F1310" s="152" t="s">
        <v>1726</v>
      </c>
      <c r="G1310" s="153" t="s">
        <v>481</v>
      </c>
      <c r="H1310" s="154">
        <v>283.27</v>
      </c>
      <c r="I1310" s="155"/>
      <c r="J1310" s="154">
        <f>ROUND(I1310*H1310,3)</f>
        <v>0</v>
      </c>
      <c r="K1310" s="156"/>
      <c r="L1310" s="33"/>
      <c r="M1310" s="157" t="s">
        <v>1</v>
      </c>
      <c r="N1310" s="158" t="s">
        <v>42</v>
      </c>
      <c r="P1310" s="159">
        <f>O1310*H1310</f>
        <v>0</v>
      </c>
      <c r="Q1310" s="159">
        <v>0</v>
      </c>
      <c r="R1310" s="159">
        <f>Q1310*H1310</f>
        <v>0</v>
      </c>
      <c r="S1310" s="159">
        <v>0</v>
      </c>
      <c r="T1310" s="160">
        <f>S1310*H1310</f>
        <v>0</v>
      </c>
      <c r="AR1310" s="161" t="s">
        <v>202</v>
      </c>
      <c r="AT1310" s="161" t="s">
        <v>169</v>
      </c>
      <c r="AU1310" s="161" t="s">
        <v>85</v>
      </c>
      <c r="AY1310" s="17" t="s">
        <v>167</v>
      </c>
      <c r="BE1310" s="96">
        <f>IF(N1310="základná",J1310,0)</f>
        <v>0</v>
      </c>
      <c r="BF1310" s="96">
        <f>IF(N1310="znížená",J1310,0)</f>
        <v>0</v>
      </c>
      <c r="BG1310" s="96">
        <f>IF(N1310="zákl. prenesená",J1310,0)</f>
        <v>0</v>
      </c>
      <c r="BH1310" s="96">
        <f>IF(N1310="zníž. prenesená",J1310,0)</f>
        <v>0</v>
      </c>
      <c r="BI1310" s="96">
        <f>IF(N1310="nulová",J1310,0)</f>
        <v>0</v>
      </c>
      <c r="BJ1310" s="17" t="s">
        <v>85</v>
      </c>
      <c r="BK1310" s="162">
        <f>ROUND(I1310*H1310,3)</f>
        <v>0</v>
      </c>
      <c r="BL1310" s="17" t="s">
        <v>202</v>
      </c>
      <c r="BM1310" s="161" t="s">
        <v>1727</v>
      </c>
    </row>
    <row r="1311" spans="2:65" s="12" customFormat="1" x14ac:dyDescent="0.2">
      <c r="B1311" s="163"/>
      <c r="D1311" s="164" t="s">
        <v>173</v>
      </c>
      <c r="E1311" s="165" t="s">
        <v>1</v>
      </c>
      <c r="F1311" s="166" t="s">
        <v>1728</v>
      </c>
      <c r="H1311" s="167">
        <v>283.27</v>
      </c>
      <c r="I1311" s="168"/>
      <c r="L1311" s="163"/>
      <c r="M1311" s="169"/>
      <c r="T1311" s="170"/>
      <c r="AT1311" s="165" t="s">
        <v>173</v>
      </c>
      <c r="AU1311" s="165" t="s">
        <v>85</v>
      </c>
      <c r="AV1311" s="12" t="s">
        <v>85</v>
      </c>
      <c r="AW1311" s="12" t="s">
        <v>29</v>
      </c>
      <c r="AX1311" s="12" t="s">
        <v>76</v>
      </c>
      <c r="AY1311" s="165" t="s">
        <v>167</v>
      </c>
    </row>
    <row r="1312" spans="2:65" s="13" customFormat="1" x14ac:dyDescent="0.2">
      <c r="B1312" s="171"/>
      <c r="D1312" s="164" t="s">
        <v>173</v>
      </c>
      <c r="E1312" s="172" t="s">
        <v>1</v>
      </c>
      <c r="F1312" s="173" t="s">
        <v>177</v>
      </c>
      <c r="H1312" s="174">
        <v>283.27</v>
      </c>
      <c r="I1312" s="175"/>
      <c r="L1312" s="171"/>
      <c r="M1312" s="176"/>
      <c r="T1312" s="177"/>
      <c r="AT1312" s="172" t="s">
        <v>173</v>
      </c>
      <c r="AU1312" s="172" t="s">
        <v>85</v>
      </c>
      <c r="AV1312" s="13" t="s">
        <v>91</v>
      </c>
      <c r="AW1312" s="13" t="s">
        <v>29</v>
      </c>
      <c r="AX1312" s="13" t="s">
        <v>81</v>
      </c>
      <c r="AY1312" s="172" t="s">
        <v>167</v>
      </c>
    </row>
    <row r="1313" spans="2:65" s="1" customFormat="1" ht="33" customHeight="1" x14ac:dyDescent="0.2">
      <c r="B1313" s="149"/>
      <c r="C1313" s="191" t="s">
        <v>1729</v>
      </c>
      <c r="D1313" s="191" t="s">
        <v>262</v>
      </c>
      <c r="E1313" s="192" t="s">
        <v>1730</v>
      </c>
      <c r="F1313" s="193" t="s">
        <v>1731</v>
      </c>
      <c r="G1313" s="194" t="s">
        <v>481</v>
      </c>
      <c r="H1313" s="195">
        <v>311.59699999999998</v>
      </c>
      <c r="I1313" s="196"/>
      <c r="J1313" s="195">
        <f>ROUND(I1313*H1313,3)</f>
        <v>0</v>
      </c>
      <c r="K1313" s="197"/>
      <c r="L1313" s="198"/>
      <c r="M1313" s="199" t="s">
        <v>1</v>
      </c>
      <c r="N1313" s="200" t="s">
        <v>42</v>
      </c>
      <c r="P1313" s="159">
        <f>O1313*H1313</f>
        <v>0</v>
      </c>
      <c r="Q1313" s="159">
        <v>0</v>
      </c>
      <c r="R1313" s="159">
        <f>Q1313*H1313</f>
        <v>0</v>
      </c>
      <c r="S1313" s="159">
        <v>0</v>
      </c>
      <c r="T1313" s="160">
        <f>S1313*H1313</f>
        <v>0</v>
      </c>
      <c r="AR1313" s="161" t="s">
        <v>249</v>
      </c>
      <c r="AT1313" s="161" t="s">
        <v>262</v>
      </c>
      <c r="AU1313" s="161" t="s">
        <v>85</v>
      </c>
      <c r="AY1313" s="17" t="s">
        <v>167</v>
      </c>
      <c r="BE1313" s="96">
        <f>IF(N1313="základná",J1313,0)</f>
        <v>0</v>
      </c>
      <c r="BF1313" s="96">
        <f>IF(N1313="znížená",J1313,0)</f>
        <v>0</v>
      </c>
      <c r="BG1313" s="96">
        <f>IF(N1313="zákl. prenesená",J1313,0)</f>
        <v>0</v>
      </c>
      <c r="BH1313" s="96">
        <f>IF(N1313="zníž. prenesená",J1313,0)</f>
        <v>0</v>
      </c>
      <c r="BI1313" s="96">
        <f>IF(N1313="nulová",J1313,0)</f>
        <v>0</v>
      </c>
      <c r="BJ1313" s="17" t="s">
        <v>85</v>
      </c>
      <c r="BK1313" s="162">
        <f>ROUND(I1313*H1313,3)</f>
        <v>0</v>
      </c>
      <c r="BL1313" s="17" t="s">
        <v>202</v>
      </c>
      <c r="BM1313" s="161" t="s">
        <v>1732</v>
      </c>
    </row>
    <row r="1314" spans="2:65" s="12" customFormat="1" x14ac:dyDescent="0.2">
      <c r="B1314" s="163"/>
      <c r="D1314" s="164" t="s">
        <v>173</v>
      </c>
      <c r="E1314" s="165" t="s">
        <v>1</v>
      </c>
      <c r="F1314" s="166" t="s">
        <v>1733</v>
      </c>
      <c r="H1314" s="167">
        <v>311.59699999999998</v>
      </c>
      <c r="I1314" s="168"/>
      <c r="L1314" s="163"/>
      <c r="M1314" s="169"/>
      <c r="T1314" s="170"/>
      <c r="AT1314" s="165" t="s">
        <v>173</v>
      </c>
      <c r="AU1314" s="165" t="s">
        <v>85</v>
      </c>
      <c r="AV1314" s="12" t="s">
        <v>85</v>
      </c>
      <c r="AW1314" s="12" t="s">
        <v>29</v>
      </c>
      <c r="AX1314" s="12" t="s">
        <v>76</v>
      </c>
      <c r="AY1314" s="165" t="s">
        <v>167</v>
      </c>
    </row>
    <row r="1315" spans="2:65" s="13" customFormat="1" x14ac:dyDescent="0.2">
      <c r="B1315" s="171"/>
      <c r="D1315" s="164" t="s">
        <v>173</v>
      </c>
      <c r="E1315" s="172" t="s">
        <v>1</v>
      </c>
      <c r="F1315" s="173" t="s">
        <v>177</v>
      </c>
      <c r="H1315" s="174">
        <v>311.59699999999998</v>
      </c>
      <c r="I1315" s="175"/>
      <c r="L1315" s="171"/>
      <c r="M1315" s="176"/>
      <c r="T1315" s="177"/>
      <c r="AT1315" s="172" t="s">
        <v>173</v>
      </c>
      <c r="AU1315" s="172" t="s">
        <v>85</v>
      </c>
      <c r="AV1315" s="13" t="s">
        <v>91</v>
      </c>
      <c r="AW1315" s="13" t="s">
        <v>29</v>
      </c>
      <c r="AX1315" s="13" t="s">
        <v>81</v>
      </c>
      <c r="AY1315" s="172" t="s">
        <v>167</v>
      </c>
    </row>
    <row r="1316" spans="2:65" s="1" customFormat="1" ht="24.2" customHeight="1" x14ac:dyDescent="0.2">
      <c r="B1316" s="149"/>
      <c r="C1316" s="150" t="s">
        <v>1028</v>
      </c>
      <c r="D1316" s="150" t="s">
        <v>169</v>
      </c>
      <c r="E1316" s="151" t="s">
        <v>1734</v>
      </c>
      <c r="F1316" s="152" t="s">
        <v>1735</v>
      </c>
      <c r="G1316" s="153" t="s">
        <v>306</v>
      </c>
      <c r="H1316" s="154">
        <v>4.97</v>
      </c>
      <c r="I1316" s="155"/>
      <c r="J1316" s="154">
        <f>ROUND(I1316*H1316,3)</f>
        <v>0</v>
      </c>
      <c r="K1316" s="156"/>
      <c r="L1316" s="33"/>
      <c r="M1316" s="157" t="s">
        <v>1</v>
      </c>
      <c r="N1316" s="158" t="s">
        <v>42</v>
      </c>
      <c r="P1316" s="159">
        <f>O1316*H1316</f>
        <v>0</v>
      </c>
      <c r="Q1316" s="159">
        <v>0</v>
      </c>
      <c r="R1316" s="159">
        <f>Q1316*H1316</f>
        <v>0</v>
      </c>
      <c r="S1316" s="159">
        <v>0</v>
      </c>
      <c r="T1316" s="160">
        <f>S1316*H1316</f>
        <v>0</v>
      </c>
      <c r="AR1316" s="161" t="s">
        <v>202</v>
      </c>
      <c r="AT1316" s="161" t="s">
        <v>169</v>
      </c>
      <c r="AU1316" s="161" t="s">
        <v>85</v>
      </c>
      <c r="AY1316" s="17" t="s">
        <v>167</v>
      </c>
      <c r="BE1316" s="96">
        <f>IF(N1316="základná",J1316,0)</f>
        <v>0</v>
      </c>
      <c r="BF1316" s="96">
        <f>IF(N1316="znížená",J1316,0)</f>
        <v>0</v>
      </c>
      <c r="BG1316" s="96">
        <f>IF(N1316="zákl. prenesená",J1316,0)</f>
        <v>0</v>
      </c>
      <c r="BH1316" s="96">
        <f>IF(N1316="zníž. prenesená",J1316,0)</f>
        <v>0</v>
      </c>
      <c r="BI1316" s="96">
        <f>IF(N1316="nulová",J1316,0)</f>
        <v>0</v>
      </c>
      <c r="BJ1316" s="17" t="s">
        <v>85</v>
      </c>
      <c r="BK1316" s="162">
        <f>ROUND(I1316*H1316,3)</f>
        <v>0</v>
      </c>
      <c r="BL1316" s="17" t="s">
        <v>202</v>
      </c>
      <c r="BM1316" s="161" t="s">
        <v>1736</v>
      </c>
    </row>
    <row r="1317" spans="2:65" s="1" customFormat="1" ht="33" customHeight="1" x14ac:dyDescent="0.2">
      <c r="B1317" s="149"/>
      <c r="C1317" s="191" t="s">
        <v>1737</v>
      </c>
      <c r="D1317" s="191" t="s">
        <v>262</v>
      </c>
      <c r="E1317" s="192" t="s">
        <v>1738</v>
      </c>
      <c r="F1317" s="193" t="s">
        <v>1739</v>
      </c>
      <c r="G1317" s="194" t="s">
        <v>254</v>
      </c>
      <c r="H1317" s="195">
        <v>1</v>
      </c>
      <c r="I1317" s="196"/>
      <c r="J1317" s="195">
        <f>ROUND(I1317*H1317,3)</f>
        <v>0</v>
      </c>
      <c r="K1317" s="197"/>
      <c r="L1317" s="198"/>
      <c r="M1317" s="199" t="s">
        <v>1</v>
      </c>
      <c r="N1317" s="200" t="s">
        <v>42</v>
      </c>
      <c r="P1317" s="159">
        <f>O1317*H1317</f>
        <v>0</v>
      </c>
      <c r="Q1317" s="159">
        <v>0</v>
      </c>
      <c r="R1317" s="159">
        <f>Q1317*H1317</f>
        <v>0</v>
      </c>
      <c r="S1317" s="159">
        <v>0</v>
      </c>
      <c r="T1317" s="160">
        <f>S1317*H1317</f>
        <v>0</v>
      </c>
      <c r="AR1317" s="161" t="s">
        <v>249</v>
      </c>
      <c r="AT1317" s="161" t="s">
        <v>262</v>
      </c>
      <c r="AU1317" s="161" t="s">
        <v>85</v>
      </c>
      <c r="AY1317" s="17" t="s">
        <v>167</v>
      </c>
      <c r="BE1317" s="96">
        <f>IF(N1317="základná",J1317,0)</f>
        <v>0</v>
      </c>
      <c r="BF1317" s="96">
        <f>IF(N1317="znížená",J1317,0)</f>
        <v>0</v>
      </c>
      <c r="BG1317" s="96">
        <f>IF(N1317="zákl. prenesená",J1317,0)</f>
        <v>0</v>
      </c>
      <c r="BH1317" s="96">
        <f>IF(N1317="zníž. prenesená",J1317,0)</f>
        <v>0</v>
      </c>
      <c r="BI1317" s="96">
        <f>IF(N1317="nulová",J1317,0)</f>
        <v>0</v>
      </c>
      <c r="BJ1317" s="17" t="s">
        <v>85</v>
      </c>
      <c r="BK1317" s="162">
        <f>ROUND(I1317*H1317,3)</f>
        <v>0</v>
      </c>
      <c r="BL1317" s="17" t="s">
        <v>202</v>
      </c>
      <c r="BM1317" s="161" t="s">
        <v>1740</v>
      </c>
    </row>
    <row r="1318" spans="2:65" s="1" customFormat="1" ht="24.2" customHeight="1" x14ac:dyDescent="0.2">
      <c r="B1318" s="149"/>
      <c r="C1318" s="150" t="s">
        <v>1041</v>
      </c>
      <c r="D1318" s="150" t="s">
        <v>169</v>
      </c>
      <c r="E1318" s="151" t="s">
        <v>1741</v>
      </c>
      <c r="F1318" s="152" t="s">
        <v>1742</v>
      </c>
      <c r="G1318" s="153" t="s">
        <v>481</v>
      </c>
      <c r="H1318" s="154">
        <v>16.5</v>
      </c>
      <c r="I1318" s="155"/>
      <c r="J1318" s="154">
        <f>ROUND(I1318*H1318,3)</f>
        <v>0</v>
      </c>
      <c r="K1318" s="156"/>
      <c r="L1318" s="33"/>
      <c r="M1318" s="157" t="s">
        <v>1</v>
      </c>
      <c r="N1318" s="158" t="s">
        <v>42</v>
      </c>
      <c r="P1318" s="159">
        <f>O1318*H1318</f>
        <v>0</v>
      </c>
      <c r="Q1318" s="159">
        <v>0</v>
      </c>
      <c r="R1318" s="159">
        <f>Q1318*H1318</f>
        <v>0</v>
      </c>
      <c r="S1318" s="159">
        <v>0</v>
      </c>
      <c r="T1318" s="160">
        <f>S1318*H1318</f>
        <v>0</v>
      </c>
      <c r="AR1318" s="161" t="s">
        <v>202</v>
      </c>
      <c r="AT1318" s="161" t="s">
        <v>169</v>
      </c>
      <c r="AU1318" s="161" t="s">
        <v>85</v>
      </c>
      <c r="AY1318" s="17" t="s">
        <v>167</v>
      </c>
      <c r="BE1318" s="96">
        <f>IF(N1318="základná",J1318,0)</f>
        <v>0</v>
      </c>
      <c r="BF1318" s="96">
        <f>IF(N1318="znížená",J1318,0)</f>
        <v>0</v>
      </c>
      <c r="BG1318" s="96">
        <f>IF(N1318="zákl. prenesená",J1318,0)</f>
        <v>0</v>
      </c>
      <c r="BH1318" s="96">
        <f>IF(N1318="zníž. prenesená",J1318,0)</f>
        <v>0</v>
      </c>
      <c r="BI1318" s="96">
        <f>IF(N1318="nulová",J1318,0)</f>
        <v>0</v>
      </c>
      <c r="BJ1318" s="17" t="s">
        <v>85</v>
      </c>
      <c r="BK1318" s="162">
        <f>ROUND(I1318*H1318,3)</f>
        <v>0</v>
      </c>
      <c r="BL1318" s="17" t="s">
        <v>202</v>
      </c>
      <c r="BM1318" s="161" t="s">
        <v>1743</v>
      </c>
    </row>
    <row r="1319" spans="2:65" s="12" customFormat="1" x14ac:dyDescent="0.2">
      <c r="B1319" s="163"/>
      <c r="D1319" s="164" t="s">
        <v>173</v>
      </c>
      <c r="E1319" s="165" t="s">
        <v>1</v>
      </c>
      <c r="F1319" s="166" t="s">
        <v>1744</v>
      </c>
      <c r="H1319" s="167">
        <v>16.5</v>
      </c>
      <c r="I1319" s="168"/>
      <c r="L1319" s="163"/>
      <c r="M1319" s="169"/>
      <c r="T1319" s="170"/>
      <c r="AT1319" s="165" t="s">
        <v>173</v>
      </c>
      <c r="AU1319" s="165" t="s">
        <v>85</v>
      </c>
      <c r="AV1319" s="12" t="s">
        <v>85</v>
      </c>
      <c r="AW1319" s="12" t="s">
        <v>29</v>
      </c>
      <c r="AX1319" s="12" t="s">
        <v>76</v>
      </c>
      <c r="AY1319" s="165" t="s">
        <v>167</v>
      </c>
    </row>
    <row r="1320" spans="2:65" s="13" customFormat="1" x14ac:dyDescent="0.2">
      <c r="B1320" s="171"/>
      <c r="D1320" s="164" t="s">
        <v>173</v>
      </c>
      <c r="E1320" s="172" t="s">
        <v>1</v>
      </c>
      <c r="F1320" s="173" t="s">
        <v>177</v>
      </c>
      <c r="H1320" s="174">
        <v>16.5</v>
      </c>
      <c r="I1320" s="175"/>
      <c r="L1320" s="171"/>
      <c r="M1320" s="176"/>
      <c r="T1320" s="177"/>
      <c r="AT1320" s="172" t="s">
        <v>173</v>
      </c>
      <c r="AU1320" s="172" t="s">
        <v>85</v>
      </c>
      <c r="AV1320" s="13" t="s">
        <v>91</v>
      </c>
      <c r="AW1320" s="13" t="s">
        <v>29</v>
      </c>
      <c r="AX1320" s="13" t="s">
        <v>81</v>
      </c>
      <c r="AY1320" s="172" t="s">
        <v>167</v>
      </c>
    </row>
    <row r="1321" spans="2:65" s="1" customFormat="1" ht="24.2" customHeight="1" x14ac:dyDescent="0.2">
      <c r="B1321" s="149"/>
      <c r="C1321" s="150" t="s">
        <v>1745</v>
      </c>
      <c r="D1321" s="150" t="s">
        <v>169</v>
      </c>
      <c r="E1321" s="151" t="s">
        <v>1746</v>
      </c>
      <c r="F1321" s="152" t="s">
        <v>1747</v>
      </c>
      <c r="G1321" s="153" t="s">
        <v>481</v>
      </c>
      <c r="H1321" s="154">
        <v>40.299999999999997</v>
      </c>
      <c r="I1321" s="155"/>
      <c r="J1321" s="154">
        <f>ROUND(I1321*H1321,3)</f>
        <v>0</v>
      </c>
      <c r="K1321" s="156"/>
      <c r="L1321" s="33"/>
      <c r="M1321" s="157" t="s">
        <v>1</v>
      </c>
      <c r="N1321" s="158" t="s">
        <v>42</v>
      </c>
      <c r="P1321" s="159">
        <f>O1321*H1321</f>
        <v>0</v>
      </c>
      <c r="Q1321" s="159">
        <v>0</v>
      </c>
      <c r="R1321" s="159">
        <f>Q1321*H1321</f>
        <v>0</v>
      </c>
      <c r="S1321" s="159">
        <v>0</v>
      </c>
      <c r="T1321" s="160">
        <f>S1321*H1321</f>
        <v>0</v>
      </c>
      <c r="AR1321" s="161" t="s">
        <v>202</v>
      </c>
      <c r="AT1321" s="161" t="s">
        <v>169</v>
      </c>
      <c r="AU1321" s="161" t="s">
        <v>85</v>
      </c>
      <c r="AY1321" s="17" t="s">
        <v>167</v>
      </c>
      <c r="BE1321" s="96">
        <f>IF(N1321="základná",J1321,0)</f>
        <v>0</v>
      </c>
      <c r="BF1321" s="96">
        <f>IF(N1321="znížená",J1321,0)</f>
        <v>0</v>
      </c>
      <c r="BG1321" s="96">
        <f>IF(N1321="zákl. prenesená",J1321,0)</f>
        <v>0</v>
      </c>
      <c r="BH1321" s="96">
        <f>IF(N1321="zníž. prenesená",J1321,0)</f>
        <v>0</v>
      </c>
      <c r="BI1321" s="96">
        <f>IF(N1321="nulová",J1321,0)</f>
        <v>0</v>
      </c>
      <c r="BJ1321" s="17" t="s">
        <v>85</v>
      </c>
      <c r="BK1321" s="162">
        <f>ROUND(I1321*H1321,3)</f>
        <v>0</v>
      </c>
      <c r="BL1321" s="17" t="s">
        <v>202</v>
      </c>
      <c r="BM1321" s="161" t="s">
        <v>1748</v>
      </c>
    </row>
    <row r="1322" spans="2:65" s="12" customFormat="1" x14ac:dyDescent="0.2">
      <c r="B1322" s="163"/>
      <c r="D1322" s="164" t="s">
        <v>173</v>
      </c>
      <c r="E1322" s="165" t="s">
        <v>1</v>
      </c>
      <c r="F1322" s="166" t="s">
        <v>1749</v>
      </c>
      <c r="H1322" s="167">
        <v>40.299999999999997</v>
      </c>
      <c r="I1322" s="168"/>
      <c r="L1322" s="163"/>
      <c r="M1322" s="169"/>
      <c r="T1322" s="170"/>
      <c r="AT1322" s="165" t="s">
        <v>173</v>
      </c>
      <c r="AU1322" s="165" t="s">
        <v>85</v>
      </c>
      <c r="AV1322" s="12" t="s">
        <v>85</v>
      </c>
      <c r="AW1322" s="12" t="s">
        <v>29</v>
      </c>
      <c r="AX1322" s="12" t="s">
        <v>76</v>
      </c>
      <c r="AY1322" s="165" t="s">
        <v>167</v>
      </c>
    </row>
    <row r="1323" spans="2:65" s="13" customFormat="1" x14ac:dyDescent="0.2">
      <c r="B1323" s="171"/>
      <c r="D1323" s="164" t="s">
        <v>173</v>
      </c>
      <c r="E1323" s="172" t="s">
        <v>1</v>
      </c>
      <c r="F1323" s="173" t="s">
        <v>177</v>
      </c>
      <c r="H1323" s="174">
        <v>40.299999999999997</v>
      </c>
      <c r="I1323" s="175"/>
      <c r="L1323" s="171"/>
      <c r="M1323" s="176"/>
      <c r="T1323" s="177"/>
      <c r="AT1323" s="172" t="s">
        <v>173</v>
      </c>
      <c r="AU1323" s="172" t="s">
        <v>85</v>
      </c>
      <c r="AV1323" s="13" t="s">
        <v>91</v>
      </c>
      <c r="AW1323" s="13" t="s">
        <v>29</v>
      </c>
      <c r="AX1323" s="13" t="s">
        <v>81</v>
      </c>
      <c r="AY1323" s="172" t="s">
        <v>167</v>
      </c>
    </row>
    <row r="1324" spans="2:65" s="1" customFormat="1" ht="24.2" customHeight="1" x14ac:dyDescent="0.2">
      <c r="B1324" s="149"/>
      <c r="C1324" s="191" t="s">
        <v>1048</v>
      </c>
      <c r="D1324" s="191" t="s">
        <v>262</v>
      </c>
      <c r="E1324" s="192" t="s">
        <v>1750</v>
      </c>
      <c r="F1324" s="193" t="s">
        <v>1751</v>
      </c>
      <c r="G1324" s="194" t="s">
        <v>201</v>
      </c>
      <c r="H1324" s="195">
        <v>0.06</v>
      </c>
      <c r="I1324" s="196"/>
      <c r="J1324" s="195">
        <f>ROUND(I1324*H1324,3)</f>
        <v>0</v>
      </c>
      <c r="K1324" s="197"/>
      <c r="L1324" s="198"/>
      <c r="M1324" s="199" t="s">
        <v>1</v>
      </c>
      <c r="N1324" s="200" t="s">
        <v>42</v>
      </c>
      <c r="P1324" s="159">
        <f>O1324*H1324</f>
        <v>0</v>
      </c>
      <c r="Q1324" s="159">
        <v>0</v>
      </c>
      <c r="R1324" s="159">
        <f>Q1324*H1324</f>
        <v>0</v>
      </c>
      <c r="S1324" s="159">
        <v>0</v>
      </c>
      <c r="T1324" s="160">
        <f>S1324*H1324</f>
        <v>0</v>
      </c>
      <c r="AR1324" s="161" t="s">
        <v>249</v>
      </c>
      <c r="AT1324" s="161" t="s">
        <v>262</v>
      </c>
      <c r="AU1324" s="161" t="s">
        <v>85</v>
      </c>
      <c r="AY1324" s="17" t="s">
        <v>167</v>
      </c>
      <c r="BE1324" s="96">
        <f>IF(N1324="základná",J1324,0)</f>
        <v>0</v>
      </c>
      <c r="BF1324" s="96">
        <f>IF(N1324="znížená",J1324,0)</f>
        <v>0</v>
      </c>
      <c r="BG1324" s="96">
        <f>IF(N1324="zákl. prenesená",J1324,0)</f>
        <v>0</v>
      </c>
      <c r="BH1324" s="96">
        <f>IF(N1324="zníž. prenesená",J1324,0)</f>
        <v>0</v>
      </c>
      <c r="BI1324" s="96">
        <f>IF(N1324="nulová",J1324,0)</f>
        <v>0</v>
      </c>
      <c r="BJ1324" s="17" t="s">
        <v>85</v>
      </c>
      <c r="BK1324" s="162">
        <f>ROUND(I1324*H1324,3)</f>
        <v>0</v>
      </c>
      <c r="BL1324" s="17" t="s">
        <v>202</v>
      </c>
      <c r="BM1324" s="161" t="s">
        <v>1752</v>
      </c>
    </row>
    <row r="1325" spans="2:65" s="12" customFormat="1" x14ac:dyDescent="0.2">
      <c r="B1325" s="163"/>
      <c r="D1325" s="164" t="s">
        <v>173</v>
      </c>
      <c r="E1325" s="165" t="s">
        <v>1</v>
      </c>
      <c r="F1325" s="166" t="s">
        <v>1753</v>
      </c>
      <c r="H1325" s="167">
        <v>0.06</v>
      </c>
      <c r="I1325" s="168"/>
      <c r="L1325" s="163"/>
      <c r="M1325" s="169"/>
      <c r="T1325" s="170"/>
      <c r="AT1325" s="165" t="s">
        <v>173</v>
      </c>
      <c r="AU1325" s="165" t="s">
        <v>85</v>
      </c>
      <c r="AV1325" s="12" t="s">
        <v>85</v>
      </c>
      <c r="AW1325" s="12" t="s">
        <v>29</v>
      </c>
      <c r="AX1325" s="12" t="s">
        <v>76</v>
      </c>
      <c r="AY1325" s="165" t="s">
        <v>167</v>
      </c>
    </row>
    <row r="1326" spans="2:65" s="13" customFormat="1" x14ac:dyDescent="0.2">
      <c r="B1326" s="171"/>
      <c r="D1326" s="164" t="s">
        <v>173</v>
      </c>
      <c r="E1326" s="172" t="s">
        <v>1</v>
      </c>
      <c r="F1326" s="173" t="s">
        <v>177</v>
      </c>
      <c r="H1326" s="174">
        <v>0.06</v>
      </c>
      <c r="I1326" s="175"/>
      <c r="L1326" s="171"/>
      <c r="M1326" s="176"/>
      <c r="T1326" s="177"/>
      <c r="AT1326" s="172" t="s">
        <v>173</v>
      </c>
      <c r="AU1326" s="172" t="s">
        <v>85</v>
      </c>
      <c r="AV1326" s="13" t="s">
        <v>91</v>
      </c>
      <c r="AW1326" s="13" t="s">
        <v>29</v>
      </c>
      <c r="AX1326" s="13" t="s">
        <v>81</v>
      </c>
      <c r="AY1326" s="172" t="s">
        <v>167</v>
      </c>
    </row>
    <row r="1327" spans="2:65" s="1" customFormat="1" ht="33" customHeight="1" x14ac:dyDescent="0.2">
      <c r="B1327" s="149"/>
      <c r="C1327" s="150" t="s">
        <v>1754</v>
      </c>
      <c r="D1327" s="150" t="s">
        <v>169</v>
      </c>
      <c r="E1327" s="151" t="s">
        <v>1755</v>
      </c>
      <c r="F1327" s="152" t="s">
        <v>1756</v>
      </c>
      <c r="G1327" s="153" t="s">
        <v>481</v>
      </c>
      <c r="H1327" s="154">
        <v>808.16</v>
      </c>
      <c r="I1327" s="155"/>
      <c r="J1327" s="154">
        <f>ROUND(I1327*H1327,3)</f>
        <v>0</v>
      </c>
      <c r="K1327" s="156"/>
      <c r="L1327" s="33"/>
      <c r="M1327" s="157" t="s">
        <v>1</v>
      </c>
      <c r="N1327" s="158" t="s">
        <v>42</v>
      </c>
      <c r="P1327" s="159">
        <f>O1327*H1327</f>
        <v>0</v>
      </c>
      <c r="Q1327" s="159">
        <v>0</v>
      </c>
      <c r="R1327" s="159">
        <f>Q1327*H1327</f>
        <v>0</v>
      </c>
      <c r="S1327" s="159">
        <v>0</v>
      </c>
      <c r="T1327" s="160">
        <f>S1327*H1327</f>
        <v>0</v>
      </c>
      <c r="AR1327" s="161" t="s">
        <v>202</v>
      </c>
      <c r="AT1327" s="161" t="s">
        <v>169</v>
      </c>
      <c r="AU1327" s="161" t="s">
        <v>85</v>
      </c>
      <c r="AY1327" s="17" t="s">
        <v>167</v>
      </c>
      <c r="BE1327" s="96">
        <f>IF(N1327="základná",J1327,0)</f>
        <v>0</v>
      </c>
      <c r="BF1327" s="96">
        <f>IF(N1327="znížená",J1327,0)</f>
        <v>0</v>
      </c>
      <c r="BG1327" s="96">
        <f>IF(N1327="zákl. prenesená",J1327,0)</f>
        <v>0</v>
      </c>
      <c r="BH1327" s="96">
        <f>IF(N1327="zníž. prenesená",J1327,0)</f>
        <v>0</v>
      </c>
      <c r="BI1327" s="96">
        <f>IF(N1327="nulová",J1327,0)</f>
        <v>0</v>
      </c>
      <c r="BJ1327" s="17" t="s">
        <v>85</v>
      </c>
      <c r="BK1327" s="162">
        <f>ROUND(I1327*H1327,3)</f>
        <v>0</v>
      </c>
      <c r="BL1327" s="17" t="s">
        <v>202</v>
      </c>
      <c r="BM1327" s="161" t="s">
        <v>1757</v>
      </c>
    </row>
    <row r="1328" spans="2:65" s="12" customFormat="1" x14ac:dyDescent="0.2">
      <c r="B1328" s="163"/>
      <c r="D1328" s="164" t="s">
        <v>173</v>
      </c>
      <c r="E1328" s="165" t="s">
        <v>1</v>
      </c>
      <c r="F1328" s="166" t="s">
        <v>1758</v>
      </c>
      <c r="H1328" s="167">
        <v>77</v>
      </c>
      <c r="I1328" s="168"/>
      <c r="L1328" s="163"/>
      <c r="M1328" s="169"/>
      <c r="T1328" s="170"/>
      <c r="AT1328" s="165" t="s">
        <v>173</v>
      </c>
      <c r="AU1328" s="165" t="s">
        <v>85</v>
      </c>
      <c r="AV1328" s="12" t="s">
        <v>85</v>
      </c>
      <c r="AW1328" s="12" t="s">
        <v>29</v>
      </c>
      <c r="AX1328" s="12" t="s">
        <v>76</v>
      </c>
      <c r="AY1328" s="165" t="s">
        <v>167</v>
      </c>
    </row>
    <row r="1329" spans="2:65" s="12" customFormat="1" x14ac:dyDescent="0.2">
      <c r="B1329" s="163"/>
      <c r="D1329" s="164" t="s">
        <v>173</v>
      </c>
      <c r="E1329" s="165" t="s">
        <v>1</v>
      </c>
      <c r="F1329" s="166" t="s">
        <v>1759</v>
      </c>
      <c r="H1329" s="167">
        <v>16.8</v>
      </c>
      <c r="I1329" s="168"/>
      <c r="L1329" s="163"/>
      <c r="M1329" s="169"/>
      <c r="T1329" s="170"/>
      <c r="AT1329" s="165" t="s">
        <v>173</v>
      </c>
      <c r="AU1329" s="165" t="s">
        <v>85</v>
      </c>
      <c r="AV1329" s="12" t="s">
        <v>85</v>
      </c>
      <c r="AW1329" s="12" t="s">
        <v>29</v>
      </c>
      <c r="AX1329" s="12" t="s">
        <v>76</v>
      </c>
      <c r="AY1329" s="165" t="s">
        <v>167</v>
      </c>
    </row>
    <row r="1330" spans="2:65" s="12" customFormat="1" x14ac:dyDescent="0.2">
      <c r="B1330" s="163"/>
      <c r="D1330" s="164" t="s">
        <v>173</v>
      </c>
      <c r="E1330" s="165" t="s">
        <v>1</v>
      </c>
      <c r="F1330" s="166" t="s">
        <v>1760</v>
      </c>
      <c r="H1330" s="167">
        <v>82.2</v>
      </c>
      <c r="I1330" s="168"/>
      <c r="L1330" s="163"/>
      <c r="M1330" s="169"/>
      <c r="T1330" s="170"/>
      <c r="AT1330" s="165" t="s">
        <v>173</v>
      </c>
      <c r="AU1330" s="165" t="s">
        <v>85</v>
      </c>
      <c r="AV1330" s="12" t="s">
        <v>85</v>
      </c>
      <c r="AW1330" s="12" t="s">
        <v>29</v>
      </c>
      <c r="AX1330" s="12" t="s">
        <v>76</v>
      </c>
      <c r="AY1330" s="165" t="s">
        <v>167</v>
      </c>
    </row>
    <row r="1331" spans="2:65" s="12" customFormat="1" x14ac:dyDescent="0.2">
      <c r="B1331" s="163"/>
      <c r="D1331" s="164" t="s">
        <v>173</v>
      </c>
      <c r="E1331" s="165" t="s">
        <v>1</v>
      </c>
      <c r="F1331" s="166" t="s">
        <v>1761</v>
      </c>
      <c r="H1331" s="167">
        <v>250.6</v>
      </c>
      <c r="I1331" s="168"/>
      <c r="L1331" s="163"/>
      <c r="M1331" s="169"/>
      <c r="T1331" s="170"/>
      <c r="AT1331" s="165" t="s">
        <v>173</v>
      </c>
      <c r="AU1331" s="165" t="s">
        <v>85</v>
      </c>
      <c r="AV1331" s="12" t="s">
        <v>85</v>
      </c>
      <c r="AW1331" s="12" t="s">
        <v>29</v>
      </c>
      <c r="AX1331" s="12" t="s">
        <v>76</v>
      </c>
      <c r="AY1331" s="165" t="s">
        <v>167</v>
      </c>
    </row>
    <row r="1332" spans="2:65" s="12" customFormat="1" x14ac:dyDescent="0.2">
      <c r="B1332" s="163"/>
      <c r="D1332" s="164" t="s">
        <v>173</v>
      </c>
      <c r="E1332" s="165" t="s">
        <v>1</v>
      </c>
      <c r="F1332" s="166" t="s">
        <v>1762</v>
      </c>
      <c r="H1332" s="167">
        <v>191.28</v>
      </c>
      <c r="I1332" s="168"/>
      <c r="L1332" s="163"/>
      <c r="M1332" s="169"/>
      <c r="T1332" s="170"/>
      <c r="AT1332" s="165" t="s">
        <v>173</v>
      </c>
      <c r="AU1332" s="165" t="s">
        <v>85</v>
      </c>
      <c r="AV1332" s="12" t="s">
        <v>85</v>
      </c>
      <c r="AW1332" s="12" t="s">
        <v>29</v>
      </c>
      <c r="AX1332" s="12" t="s">
        <v>76</v>
      </c>
      <c r="AY1332" s="165" t="s">
        <v>167</v>
      </c>
    </row>
    <row r="1333" spans="2:65" s="12" customFormat="1" x14ac:dyDescent="0.2">
      <c r="B1333" s="163"/>
      <c r="D1333" s="164" t="s">
        <v>173</v>
      </c>
      <c r="E1333" s="165" t="s">
        <v>1</v>
      </c>
      <c r="F1333" s="166" t="s">
        <v>1763</v>
      </c>
      <c r="H1333" s="167">
        <v>108</v>
      </c>
      <c r="I1333" s="168"/>
      <c r="L1333" s="163"/>
      <c r="M1333" s="169"/>
      <c r="T1333" s="170"/>
      <c r="AT1333" s="165" t="s">
        <v>173</v>
      </c>
      <c r="AU1333" s="165" t="s">
        <v>85</v>
      </c>
      <c r="AV1333" s="12" t="s">
        <v>85</v>
      </c>
      <c r="AW1333" s="12" t="s">
        <v>29</v>
      </c>
      <c r="AX1333" s="12" t="s">
        <v>76</v>
      </c>
      <c r="AY1333" s="165" t="s">
        <v>167</v>
      </c>
    </row>
    <row r="1334" spans="2:65" s="12" customFormat="1" x14ac:dyDescent="0.2">
      <c r="B1334" s="163"/>
      <c r="D1334" s="164" t="s">
        <v>173</v>
      </c>
      <c r="E1334" s="165" t="s">
        <v>1</v>
      </c>
      <c r="F1334" s="166" t="s">
        <v>1764</v>
      </c>
      <c r="H1334" s="167">
        <v>62.4</v>
      </c>
      <c r="I1334" s="168"/>
      <c r="L1334" s="163"/>
      <c r="M1334" s="169"/>
      <c r="T1334" s="170"/>
      <c r="AT1334" s="165" t="s">
        <v>173</v>
      </c>
      <c r="AU1334" s="165" t="s">
        <v>85</v>
      </c>
      <c r="AV1334" s="12" t="s">
        <v>85</v>
      </c>
      <c r="AW1334" s="12" t="s">
        <v>29</v>
      </c>
      <c r="AX1334" s="12" t="s">
        <v>76</v>
      </c>
      <c r="AY1334" s="165" t="s">
        <v>167</v>
      </c>
    </row>
    <row r="1335" spans="2:65" s="12" customFormat="1" x14ac:dyDescent="0.2">
      <c r="B1335" s="163"/>
      <c r="D1335" s="164" t="s">
        <v>173</v>
      </c>
      <c r="E1335" s="165" t="s">
        <v>1</v>
      </c>
      <c r="F1335" s="166" t="s">
        <v>1765</v>
      </c>
      <c r="H1335" s="167">
        <v>19.88</v>
      </c>
      <c r="I1335" s="168"/>
      <c r="L1335" s="163"/>
      <c r="M1335" s="169"/>
      <c r="T1335" s="170"/>
      <c r="AT1335" s="165" t="s">
        <v>173</v>
      </c>
      <c r="AU1335" s="165" t="s">
        <v>85</v>
      </c>
      <c r="AV1335" s="12" t="s">
        <v>85</v>
      </c>
      <c r="AW1335" s="12" t="s">
        <v>29</v>
      </c>
      <c r="AX1335" s="12" t="s">
        <v>76</v>
      </c>
      <c r="AY1335" s="165" t="s">
        <v>167</v>
      </c>
    </row>
    <row r="1336" spans="2:65" s="13" customFormat="1" x14ac:dyDescent="0.2">
      <c r="B1336" s="171"/>
      <c r="D1336" s="164" t="s">
        <v>173</v>
      </c>
      <c r="E1336" s="172" t="s">
        <v>1</v>
      </c>
      <c r="F1336" s="173" t="s">
        <v>177</v>
      </c>
      <c r="H1336" s="174">
        <v>808.16</v>
      </c>
      <c r="I1336" s="175"/>
      <c r="L1336" s="171"/>
      <c r="M1336" s="176"/>
      <c r="T1336" s="177"/>
      <c r="AT1336" s="172" t="s">
        <v>173</v>
      </c>
      <c r="AU1336" s="172" t="s">
        <v>85</v>
      </c>
      <c r="AV1336" s="13" t="s">
        <v>91</v>
      </c>
      <c r="AW1336" s="13" t="s">
        <v>29</v>
      </c>
      <c r="AX1336" s="13" t="s">
        <v>81</v>
      </c>
      <c r="AY1336" s="172" t="s">
        <v>167</v>
      </c>
    </row>
    <row r="1337" spans="2:65" s="1" customFormat="1" ht="24.2" customHeight="1" x14ac:dyDescent="0.2">
      <c r="B1337" s="149"/>
      <c r="C1337" s="150" t="s">
        <v>1055</v>
      </c>
      <c r="D1337" s="150" t="s">
        <v>169</v>
      </c>
      <c r="E1337" s="151" t="s">
        <v>1766</v>
      </c>
      <c r="F1337" s="152" t="s">
        <v>1767</v>
      </c>
      <c r="G1337" s="153" t="s">
        <v>957</v>
      </c>
      <c r="H1337" s="155"/>
      <c r="I1337" s="155"/>
      <c r="J1337" s="154">
        <f>ROUND(I1337*H1337,3)</f>
        <v>0</v>
      </c>
      <c r="K1337" s="156"/>
      <c r="L1337" s="33"/>
      <c r="M1337" s="157" t="s">
        <v>1</v>
      </c>
      <c r="N1337" s="158" t="s">
        <v>42</v>
      </c>
      <c r="P1337" s="159">
        <f>O1337*H1337</f>
        <v>0</v>
      </c>
      <c r="Q1337" s="159">
        <v>0</v>
      </c>
      <c r="R1337" s="159">
        <f>Q1337*H1337</f>
        <v>0</v>
      </c>
      <c r="S1337" s="159">
        <v>0</v>
      </c>
      <c r="T1337" s="160">
        <f>S1337*H1337</f>
        <v>0</v>
      </c>
      <c r="AR1337" s="161" t="s">
        <v>202</v>
      </c>
      <c r="AT1337" s="161" t="s">
        <v>169</v>
      </c>
      <c r="AU1337" s="161" t="s">
        <v>85</v>
      </c>
      <c r="AY1337" s="17" t="s">
        <v>167</v>
      </c>
      <c r="BE1337" s="96">
        <f>IF(N1337="základná",J1337,0)</f>
        <v>0</v>
      </c>
      <c r="BF1337" s="96">
        <f>IF(N1337="znížená",J1337,0)</f>
        <v>0</v>
      </c>
      <c r="BG1337" s="96">
        <f>IF(N1337="zákl. prenesená",J1337,0)</f>
        <v>0</v>
      </c>
      <c r="BH1337" s="96">
        <f>IF(N1337="zníž. prenesená",J1337,0)</f>
        <v>0</v>
      </c>
      <c r="BI1337" s="96">
        <f>IF(N1337="nulová",J1337,0)</f>
        <v>0</v>
      </c>
      <c r="BJ1337" s="17" t="s">
        <v>85</v>
      </c>
      <c r="BK1337" s="162">
        <f>ROUND(I1337*H1337,3)</f>
        <v>0</v>
      </c>
      <c r="BL1337" s="17" t="s">
        <v>202</v>
      </c>
      <c r="BM1337" s="161" t="s">
        <v>1768</v>
      </c>
    </row>
    <row r="1338" spans="2:65" s="11" customFormat="1" ht="22.9" customHeight="1" x14ac:dyDescent="0.2">
      <c r="B1338" s="137"/>
      <c r="D1338" s="138" t="s">
        <v>75</v>
      </c>
      <c r="E1338" s="147" t="s">
        <v>1769</v>
      </c>
      <c r="F1338" s="147" t="s">
        <v>1770</v>
      </c>
      <c r="I1338" s="140"/>
      <c r="J1338" s="148">
        <f>BK1338</f>
        <v>0</v>
      </c>
      <c r="L1338" s="137"/>
      <c r="M1338" s="142"/>
      <c r="P1338" s="143">
        <f>SUM(P1339:P1365)</f>
        <v>0</v>
      </c>
      <c r="R1338" s="143">
        <f>SUM(R1339:R1365)</f>
        <v>0</v>
      </c>
      <c r="T1338" s="144">
        <f>SUM(T1339:T1365)</f>
        <v>0</v>
      </c>
      <c r="AR1338" s="138" t="s">
        <v>85</v>
      </c>
      <c r="AT1338" s="145" t="s">
        <v>75</v>
      </c>
      <c r="AU1338" s="145" t="s">
        <v>81</v>
      </c>
      <c r="AY1338" s="138" t="s">
        <v>167</v>
      </c>
      <c r="BK1338" s="146">
        <f>SUM(BK1339:BK1365)</f>
        <v>0</v>
      </c>
    </row>
    <row r="1339" spans="2:65" s="1" customFormat="1" ht="24.2" customHeight="1" x14ac:dyDescent="0.2">
      <c r="B1339" s="149"/>
      <c r="C1339" s="150" t="s">
        <v>1771</v>
      </c>
      <c r="D1339" s="150" t="s">
        <v>169</v>
      </c>
      <c r="E1339" s="151" t="s">
        <v>1772</v>
      </c>
      <c r="F1339" s="152" t="s">
        <v>1773</v>
      </c>
      <c r="G1339" s="153" t="s">
        <v>299</v>
      </c>
      <c r="H1339" s="154">
        <v>3.6709999999999998</v>
      </c>
      <c r="I1339" s="155"/>
      <c r="J1339" s="154">
        <f>ROUND(I1339*H1339,3)</f>
        <v>0</v>
      </c>
      <c r="K1339" s="156"/>
      <c r="L1339" s="33"/>
      <c r="M1339" s="157" t="s">
        <v>1</v>
      </c>
      <c r="N1339" s="158" t="s">
        <v>42</v>
      </c>
      <c r="P1339" s="159">
        <f>O1339*H1339</f>
        <v>0</v>
      </c>
      <c r="Q1339" s="159">
        <v>0</v>
      </c>
      <c r="R1339" s="159">
        <f>Q1339*H1339</f>
        <v>0</v>
      </c>
      <c r="S1339" s="159">
        <v>0</v>
      </c>
      <c r="T1339" s="160">
        <f>S1339*H1339</f>
        <v>0</v>
      </c>
      <c r="AR1339" s="161" t="s">
        <v>202</v>
      </c>
      <c r="AT1339" s="161" t="s">
        <v>169</v>
      </c>
      <c r="AU1339" s="161" t="s">
        <v>85</v>
      </c>
      <c r="AY1339" s="17" t="s">
        <v>167</v>
      </c>
      <c r="BE1339" s="96">
        <f>IF(N1339="základná",J1339,0)</f>
        <v>0</v>
      </c>
      <c r="BF1339" s="96">
        <f>IF(N1339="znížená",J1339,0)</f>
        <v>0</v>
      </c>
      <c r="BG1339" s="96">
        <f>IF(N1339="zákl. prenesená",J1339,0)</f>
        <v>0</v>
      </c>
      <c r="BH1339" s="96">
        <f>IF(N1339="zníž. prenesená",J1339,0)</f>
        <v>0</v>
      </c>
      <c r="BI1339" s="96">
        <f>IF(N1339="nulová",J1339,0)</f>
        <v>0</v>
      </c>
      <c r="BJ1339" s="17" t="s">
        <v>85</v>
      </c>
      <c r="BK1339" s="162">
        <f>ROUND(I1339*H1339,3)</f>
        <v>0</v>
      </c>
      <c r="BL1339" s="17" t="s">
        <v>202</v>
      </c>
      <c r="BM1339" s="161" t="s">
        <v>1774</v>
      </c>
    </row>
    <row r="1340" spans="2:65" s="12" customFormat="1" x14ac:dyDescent="0.2">
      <c r="B1340" s="163"/>
      <c r="D1340" s="164" t="s">
        <v>173</v>
      </c>
      <c r="E1340" s="165" t="s">
        <v>1</v>
      </c>
      <c r="F1340" s="166" t="s">
        <v>1775</v>
      </c>
      <c r="H1340" s="167">
        <v>1.458</v>
      </c>
      <c r="I1340" s="168"/>
      <c r="L1340" s="163"/>
      <c r="M1340" s="169"/>
      <c r="T1340" s="170"/>
      <c r="AT1340" s="165" t="s">
        <v>173</v>
      </c>
      <c r="AU1340" s="165" t="s">
        <v>85</v>
      </c>
      <c r="AV1340" s="12" t="s">
        <v>85</v>
      </c>
      <c r="AW1340" s="12" t="s">
        <v>29</v>
      </c>
      <c r="AX1340" s="12" t="s">
        <v>76</v>
      </c>
      <c r="AY1340" s="165" t="s">
        <v>167</v>
      </c>
    </row>
    <row r="1341" spans="2:65" s="12" customFormat="1" x14ac:dyDescent="0.2">
      <c r="B1341" s="163"/>
      <c r="D1341" s="164" t="s">
        <v>173</v>
      </c>
      <c r="E1341" s="165" t="s">
        <v>1</v>
      </c>
      <c r="F1341" s="166" t="s">
        <v>1776</v>
      </c>
      <c r="H1341" s="167">
        <v>2.2130000000000001</v>
      </c>
      <c r="I1341" s="168"/>
      <c r="L1341" s="163"/>
      <c r="M1341" s="169"/>
      <c r="T1341" s="170"/>
      <c r="AT1341" s="165" t="s">
        <v>173</v>
      </c>
      <c r="AU1341" s="165" t="s">
        <v>85</v>
      </c>
      <c r="AV1341" s="12" t="s">
        <v>85</v>
      </c>
      <c r="AW1341" s="12" t="s">
        <v>29</v>
      </c>
      <c r="AX1341" s="12" t="s">
        <v>76</v>
      </c>
      <c r="AY1341" s="165" t="s">
        <v>167</v>
      </c>
    </row>
    <row r="1342" spans="2:65" s="13" customFormat="1" x14ac:dyDescent="0.2">
      <c r="B1342" s="171"/>
      <c r="D1342" s="164" t="s">
        <v>173</v>
      </c>
      <c r="E1342" s="172" t="s">
        <v>1</v>
      </c>
      <c r="F1342" s="173" t="s">
        <v>177</v>
      </c>
      <c r="H1342" s="174">
        <v>3.6710000000000003</v>
      </c>
      <c r="I1342" s="175"/>
      <c r="L1342" s="171"/>
      <c r="M1342" s="176"/>
      <c r="T1342" s="177"/>
      <c r="AT1342" s="172" t="s">
        <v>173</v>
      </c>
      <c r="AU1342" s="172" t="s">
        <v>85</v>
      </c>
      <c r="AV1342" s="13" t="s">
        <v>91</v>
      </c>
      <c r="AW1342" s="13" t="s">
        <v>29</v>
      </c>
      <c r="AX1342" s="13" t="s">
        <v>81</v>
      </c>
      <c r="AY1342" s="172" t="s">
        <v>167</v>
      </c>
    </row>
    <row r="1343" spans="2:65" s="1" customFormat="1" ht="16.5" customHeight="1" x14ac:dyDescent="0.2">
      <c r="B1343" s="149"/>
      <c r="C1343" s="191" t="s">
        <v>1059</v>
      </c>
      <c r="D1343" s="191" t="s">
        <v>262</v>
      </c>
      <c r="E1343" s="192" t="s">
        <v>1777</v>
      </c>
      <c r="F1343" s="193" t="s">
        <v>1778</v>
      </c>
      <c r="G1343" s="194" t="s">
        <v>254</v>
      </c>
      <c r="H1343" s="195">
        <v>20</v>
      </c>
      <c r="I1343" s="196"/>
      <c r="J1343" s="195">
        <f>ROUND(I1343*H1343,3)</f>
        <v>0</v>
      </c>
      <c r="K1343" s="197"/>
      <c r="L1343" s="198"/>
      <c r="M1343" s="199" t="s">
        <v>1</v>
      </c>
      <c r="N1343" s="200" t="s">
        <v>42</v>
      </c>
      <c r="P1343" s="159">
        <f>O1343*H1343</f>
        <v>0</v>
      </c>
      <c r="Q1343" s="159">
        <v>0</v>
      </c>
      <c r="R1343" s="159">
        <f>Q1343*H1343</f>
        <v>0</v>
      </c>
      <c r="S1343" s="159">
        <v>0</v>
      </c>
      <c r="T1343" s="160">
        <f>S1343*H1343</f>
        <v>0</v>
      </c>
      <c r="AR1343" s="161" t="s">
        <v>249</v>
      </c>
      <c r="AT1343" s="161" t="s">
        <v>262</v>
      </c>
      <c r="AU1343" s="161" t="s">
        <v>85</v>
      </c>
      <c r="AY1343" s="17" t="s">
        <v>167</v>
      </c>
      <c r="BE1343" s="96">
        <f>IF(N1343="základná",J1343,0)</f>
        <v>0</v>
      </c>
      <c r="BF1343" s="96">
        <f>IF(N1343="znížená",J1343,0)</f>
        <v>0</v>
      </c>
      <c r="BG1343" s="96">
        <f>IF(N1343="zákl. prenesená",J1343,0)</f>
        <v>0</v>
      </c>
      <c r="BH1343" s="96">
        <f>IF(N1343="zníž. prenesená",J1343,0)</f>
        <v>0</v>
      </c>
      <c r="BI1343" s="96">
        <f>IF(N1343="nulová",J1343,0)</f>
        <v>0</v>
      </c>
      <c r="BJ1343" s="17" t="s">
        <v>85</v>
      </c>
      <c r="BK1343" s="162">
        <f>ROUND(I1343*H1343,3)</f>
        <v>0</v>
      </c>
      <c r="BL1343" s="17" t="s">
        <v>202</v>
      </c>
      <c r="BM1343" s="161" t="s">
        <v>1779</v>
      </c>
    </row>
    <row r="1344" spans="2:65" s="12" customFormat="1" x14ac:dyDescent="0.2">
      <c r="B1344" s="163"/>
      <c r="D1344" s="164" t="s">
        <v>173</v>
      </c>
      <c r="E1344" s="165" t="s">
        <v>1</v>
      </c>
      <c r="F1344" s="166" t="s">
        <v>1780</v>
      </c>
      <c r="H1344" s="167">
        <v>20</v>
      </c>
      <c r="I1344" s="168"/>
      <c r="L1344" s="163"/>
      <c r="M1344" s="169"/>
      <c r="T1344" s="170"/>
      <c r="AT1344" s="165" t="s">
        <v>173</v>
      </c>
      <c r="AU1344" s="165" t="s">
        <v>85</v>
      </c>
      <c r="AV1344" s="12" t="s">
        <v>85</v>
      </c>
      <c r="AW1344" s="12" t="s">
        <v>29</v>
      </c>
      <c r="AX1344" s="12" t="s">
        <v>76</v>
      </c>
      <c r="AY1344" s="165" t="s">
        <v>167</v>
      </c>
    </row>
    <row r="1345" spans="2:65" s="13" customFormat="1" x14ac:dyDescent="0.2">
      <c r="B1345" s="171"/>
      <c r="D1345" s="164" t="s">
        <v>173</v>
      </c>
      <c r="E1345" s="172" t="s">
        <v>1</v>
      </c>
      <c r="F1345" s="173" t="s">
        <v>177</v>
      </c>
      <c r="H1345" s="174">
        <v>20</v>
      </c>
      <c r="I1345" s="175"/>
      <c r="L1345" s="171"/>
      <c r="M1345" s="176"/>
      <c r="T1345" s="177"/>
      <c r="AT1345" s="172" t="s">
        <v>173</v>
      </c>
      <c r="AU1345" s="172" t="s">
        <v>85</v>
      </c>
      <c r="AV1345" s="13" t="s">
        <v>91</v>
      </c>
      <c r="AW1345" s="13" t="s">
        <v>29</v>
      </c>
      <c r="AX1345" s="13" t="s">
        <v>81</v>
      </c>
      <c r="AY1345" s="172" t="s">
        <v>167</v>
      </c>
    </row>
    <row r="1346" spans="2:65" s="1" customFormat="1" ht="37.9" customHeight="1" x14ac:dyDescent="0.2">
      <c r="B1346" s="149"/>
      <c r="C1346" s="150" t="s">
        <v>1781</v>
      </c>
      <c r="D1346" s="150" t="s">
        <v>169</v>
      </c>
      <c r="E1346" s="151" t="s">
        <v>1782</v>
      </c>
      <c r="F1346" s="152" t="s">
        <v>1783</v>
      </c>
      <c r="G1346" s="153" t="s">
        <v>299</v>
      </c>
      <c r="H1346" s="154">
        <v>290.01</v>
      </c>
      <c r="I1346" s="155"/>
      <c r="J1346" s="154">
        <f>ROUND(I1346*H1346,3)</f>
        <v>0</v>
      </c>
      <c r="K1346" s="156"/>
      <c r="L1346" s="33"/>
      <c r="M1346" s="157" t="s">
        <v>1</v>
      </c>
      <c r="N1346" s="158" t="s">
        <v>42</v>
      </c>
      <c r="P1346" s="159">
        <f>O1346*H1346</f>
        <v>0</v>
      </c>
      <c r="Q1346" s="159">
        <v>0</v>
      </c>
      <c r="R1346" s="159">
        <f>Q1346*H1346</f>
        <v>0</v>
      </c>
      <c r="S1346" s="159">
        <v>0</v>
      </c>
      <c r="T1346" s="160">
        <f>S1346*H1346</f>
        <v>0</v>
      </c>
      <c r="AR1346" s="161" t="s">
        <v>202</v>
      </c>
      <c r="AT1346" s="161" t="s">
        <v>169</v>
      </c>
      <c r="AU1346" s="161" t="s">
        <v>85</v>
      </c>
      <c r="AY1346" s="17" t="s">
        <v>167</v>
      </c>
      <c r="BE1346" s="96">
        <f>IF(N1346="základná",J1346,0)</f>
        <v>0</v>
      </c>
      <c r="BF1346" s="96">
        <f>IF(N1346="znížená",J1346,0)</f>
        <v>0</v>
      </c>
      <c r="BG1346" s="96">
        <f>IF(N1346="zákl. prenesená",J1346,0)</f>
        <v>0</v>
      </c>
      <c r="BH1346" s="96">
        <f>IF(N1346="zníž. prenesená",J1346,0)</f>
        <v>0</v>
      </c>
      <c r="BI1346" s="96">
        <f>IF(N1346="nulová",J1346,0)</f>
        <v>0</v>
      </c>
      <c r="BJ1346" s="17" t="s">
        <v>85</v>
      </c>
      <c r="BK1346" s="162">
        <f>ROUND(I1346*H1346,3)</f>
        <v>0</v>
      </c>
      <c r="BL1346" s="17" t="s">
        <v>202</v>
      </c>
      <c r="BM1346" s="161" t="s">
        <v>1784</v>
      </c>
    </row>
    <row r="1347" spans="2:65" s="12" customFormat="1" ht="33.75" x14ac:dyDescent="0.2">
      <c r="B1347" s="163"/>
      <c r="D1347" s="164" t="s">
        <v>173</v>
      </c>
      <c r="E1347" s="165" t="s">
        <v>1</v>
      </c>
      <c r="F1347" s="166" t="s">
        <v>592</v>
      </c>
      <c r="H1347" s="167">
        <v>217.33</v>
      </c>
      <c r="I1347" s="168"/>
      <c r="L1347" s="163"/>
      <c r="M1347" s="169"/>
      <c r="T1347" s="170"/>
      <c r="AT1347" s="165" t="s">
        <v>173</v>
      </c>
      <c r="AU1347" s="165" t="s">
        <v>85</v>
      </c>
      <c r="AV1347" s="12" t="s">
        <v>85</v>
      </c>
      <c r="AW1347" s="12" t="s">
        <v>29</v>
      </c>
      <c r="AX1347" s="12" t="s">
        <v>76</v>
      </c>
      <c r="AY1347" s="165" t="s">
        <v>167</v>
      </c>
    </row>
    <row r="1348" spans="2:65" s="12" customFormat="1" x14ac:dyDescent="0.2">
      <c r="B1348" s="163"/>
      <c r="D1348" s="164" t="s">
        <v>173</v>
      </c>
      <c r="E1348" s="165" t="s">
        <v>1</v>
      </c>
      <c r="F1348" s="166" t="s">
        <v>595</v>
      </c>
      <c r="H1348" s="167">
        <v>36.85</v>
      </c>
      <c r="I1348" s="168"/>
      <c r="L1348" s="163"/>
      <c r="M1348" s="169"/>
      <c r="T1348" s="170"/>
      <c r="AT1348" s="165" t="s">
        <v>173</v>
      </c>
      <c r="AU1348" s="165" t="s">
        <v>85</v>
      </c>
      <c r="AV1348" s="12" t="s">
        <v>85</v>
      </c>
      <c r="AW1348" s="12" t="s">
        <v>29</v>
      </c>
      <c r="AX1348" s="12" t="s">
        <v>76</v>
      </c>
      <c r="AY1348" s="165" t="s">
        <v>167</v>
      </c>
    </row>
    <row r="1349" spans="2:65" s="12" customFormat="1" x14ac:dyDescent="0.2">
      <c r="B1349" s="163"/>
      <c r="D1349" s="164" t="s">
        <v>173</v>
      </c>
      <c r="E1349" s="165" t="s">
        <v>1</v>
      </c>
      <c r="F1349" s="166" t="s">
        <v>600</v>
      </c>
      <c r="H1349" s="167">
        <v>35.83</v>
      </c>
      <c r="I1349" s="168"/>
      <c r="L1349" s="163"/>
      <c r="M1349" s="169"/>
      <c r="T1349" s="170"/>
      <c r="AT1349" s="165" t="s">
        <v>173</v>
      </c>
      <c r="AU1349" s="165" t="s">
        <v>85</v>
      </c>
      <c r="AV1349" s="12" t="s">
        <v>85</v>
      </c>
      <c r="AW1349" s="12" t="s">
        <v>29</v>
      </c>
      <c r="AX1349" s="12" t="s">
        <v>76</v>
      </c>
      <c r="AY1349" s="165" t="s">
        <v>167</v>
      </c>
    </row>
    <row r="1350" spans="2:65" s="13" customFormat="1" x14ac:dyDescent="0.2">
      <c r="B1350" s="171"/>
      <c r="D1350" s="164" t="s">
        <v>173</v>
      </c>
      <c r="E1350" s="172" t="s">
        <v>1</v>
      </c>
      <c r="F1350" s="173" t="s">
        <v>177</v>
      </c>
      <c r="H1350" s="174">
        <v>290.01</v>
      </c>
      <c r="I1350" s="175"/>
      <c r="L1350" s="171"/>
      <c r="M1350" s="176"/>
      <c r="T1350" s="177"/>
      <c r="AT1350" s="172" t="s">
        <v>173</v>
      </c>
      <c r="AU1350" s="172" t="s">
        <v>85</v>
      </c>
      <c r="AV1350" s="13" t="s">
        <v>91</v>
      </c>
      <c r="AW1350" s="13" t="s">
        <v>29</v>
      </c>
      <c r="AX1350" s="13" t="s">
        <v>81</v>
      </c>
      <c r="AY1350" s="172" t="s">
        <v>167</v>
      </c>
    </row>
    <row r="1351" spans="2:65" s="1" customFormat="1" ht="24.2" customHeight="1" x14ac:dyDescent="0.2">
      <c r="B1351" s="149"/>
      <c r="C1351" s="191" t="s">
        <v>1064</v>
      </c>
      <c r="D1351" s="191" t="s">
        <v>262</v>
      </c>
      <c r="E1351" s="192" t="s">
        <v>1785</v>
      </c>
      <c r="F1351" s="193" t="s">
        <v>1786</v>
      </c>
      <c r="G1351" s="194" t="s">
        <v>299</v>
      </c>
      <c r="H1351" s="195">
        <v>40.28</v>
      </c>
      <c r="I1351" s="196"/>
      <c r="J1351" s="195">
        <f>ROUND(I1351*H1351,3)</f>
        <v>0</v>
      </c>
      <c r="K1351" s="197"/>
      <c r="L1351" s="198"/>
      <c r="M1351" s="199" t="s">
        <v>1</v>
      </c>
      <c r="N1351" s="200" t="s">
        <v>42</v>
      </c>
      <c r="P1351" s="159">
        <f>O1351*H1351</f>
        <v>0</v>
      </c>
      <c r="Q1351" s="159">
        <v>0</v>
      </c>
      <c r="R1351" s="159">
        <f>Q1351*H1351</f>
        <v>0</v>
      </c>
      <c r="S1351" s="159">
        <v>0</v>
      </c>
      <c r="T1351" s="160">
        <f>S1351*H1351</f>
        <v>0</v>
      </c>
      <c r="AR1351" s="161" t="s">
        <v>249</v>
      </c>
      <c r="AT1351" s="161" t="s">
        <v>262</v>
      </c>
      <c r="AU1351" s="161" t="s">
        <v>85</v>
      </c>
      <c r="AY1351" s="17" t="s">
        <v>167</v>
      </c>
      <c r="BE1351" s="96">
        <f>IF(N1351="základná",J1351,0)</f>
        <v>0</v>
      </c>
      <c r="BF1351" s="96">
        <f>IF(N1351="znížená",J1351,0)</f>
        <v>0</v>
      </c>
      <c r="BG1351" s="96">
        <f>IF(N1351="zákl. prenesená",J1351,0)</f>
        <v>0</v>
      </c>
      <c r="BH1351" s="96">
        <f>IF(N1351="zníž. prenesená",J1351,0)</f>
        <v>0</v>
      </c>
      <c r="BI1351" s="96">
        <f>IF(N1351="nulová",J1351,0)</f>
        <v>0</v>
      </c>
      <c r="BJ1351" s="17" t="s">
        <v>85</v>
      </c>
      <c r="BK1351" s="162">
        <f>ROUND(I1351*H1351,3)</f>
        <v>0</v>
      </c>
      <c r="BL1351" s="17" t="s">
        <v>202</v>
      </c>
      <c r="BM1351" s="161" t="s">
        <v>1787</v>
      </c>
    </row>
    <row r="1352" spans="2:65" s="12" customFormat="1" x14ac:dyDescent="0.2">
      <c r="B1352" s="163"/>
      <c r="D1352" s="164" t="s">
        <v>173</v>
      </c>
      <c r="E1352" s="165" t="s">
        <v>1</v>
      </c>
      <c r="F1352" s="166" t="s">
        <v>1788</v>
      </c>
      <c r="H1352" s="167">
        <v>37.956000000000003</v>
      </c>
      <c r="I1352" s="168"/>
      <c r="L1352" s="163"/>
      <c r="M1352" s="169"/>
      <c r="T1352" s="170"/>
      <c r="AT1352" s="165" t="s">
        <v>173</v>
      </c>
      <c r="AU1352" s="165" t="s">
        <v>85</v>
      </c>
      <c r="AV1352" s="12" t="s">
        <v>85</v>
      </c>
      <c r="AW1352" s="12" t="s">
        <v>29</v>
      </c>
      <c r="AX1352" s="12" t="s">
        <v>76</v>
      </c>
      <c r="AY1352" s="165" t="s">
        <v>167</v>
      </c>
    </row>
    <row r="1353" spans="2:65" s="12" customFormat="1" x14ac:dyDescent="0.2">
      <c r="B1353" s="163"/>
      <c r="D1353" s="164" t="s">
        <v>173</v>
      </c>
      <c r="E1353" s="165" t="s">
        <v>1</v>
      </c>
      <c r="F1353" s="166" t="s">
        <v>1789</v>
      </c>
      <c r="H1353" s="167">
        <v>2.3239999999999998</v>
      </c>
      <c r="I1353" s="168"/>
      <c r="L1353" s="163"/>
      <c r="M1353" s="169"/>
      <c r="T1353" s="170"/>
      <c r="AT1353" s="165" t="s">
        <v>173</v>
      </c>
      <c r="AU1353" s="165" t="s">
        <v>85</v>
      </c>
      <c r="AV1353" s="12" t="s">
        <v>85</v>
      </c>
      <c r="AW1353" s="12" t="s">
        <v>29</v>
      </c>
      <c r="AX1353" s="12" t="s">
        <v>76</v>
      </c>
      <c r="AY1353" s="165" t="s">
        <v>167</v>
      </c>
    </row>
    <row r="1354" spans="2:65" s="13" customFormat="1" x14ac:dyDescent="0.2">
      <c r="B1354" s="171"/>
      <c r="D1354" s="164" t="s">
        <v>173</v>
      </c>
      <c r="E1354" s="172" t="s">
        <v>1</v>
      </c>
      <c r="F1354" s="173" t="s">
        <v>177</v>
      </c>
      <c r="H1354" s="174">
        <v>40.28</v>
      </c>
      <c r="I1354" s="175"/>
      <c r="L1354" s="171"/>
      <c r="M1354" s="176"/>
      <c r="T1354" s="177"/>
      <c r="AT1354" s="172" t="s">
        <v>173</v>
      </c>
      <c r="AU1354" s="172" t="s">
        <v>85</v>
      </c>
      <c r="AV1354" s="13" t="s">
        <v>91</v>
      </c>
      <c r="AW1354" s="13" t="s">
        <v>29</v>
      </c>
      <c r="AX1354" s="13" t="s">
        <v>81</v>
      </c>
      <c r="AY1354" s="172" t="s">
        <v>167</v>
      </c>
    </row>
    <row r="1355" spans="2:65" s="1" customFormat="1" ht="16.5" customHeight="1" x14ac:dyDescent="0.2">
      <c r="B1355" s="149"/>
      <c r="C1355" s="191" t="s">
        <v>1790</v>
      </c>
      <c r="D1355" s="191" t="s">
        <v>262</v>
      </c>
      <c r="E1355" s="192" t="s">
        <v>1791</v>
      </c>
      <c r="F1355" s="193" t="s">
        <v>1792</v>
      </c>
      <c r="G1355" s="194" t="s">
        <v>299</v>
      </c>
      <c r="H1355" s="195">
        <v>260.755</v>
      </c>
      <c r="I1355" s="196"/>
      <c r="J1355" s="195">
        <f>ROUND(I1355*H1355,3)</f>
        <v>0</v>
      </c>
      <c r="K1355" s="197"/>
      <c r="L1355" s="198"/>
      <c r="M1355" s="199" t="s">
        <v>1</v>
      </c>
      <c r="N1355" s="200" t="s">
        <v>42</v>
      </c>
      <c r="P1355" s="159">
        <f>O1355*H1355</f>
        <v>0</v>
      </c>
      <c r="Q1355" s="159">
        <v>0</v>
      </c>
      <c r="R1355" s="159">
        <f>Q1355*H1355</f>
        <v>0</v>
      </c>
      <c r="S1355" s="159">
        <v>0</v>
      </c>
      <c r="T1355" s="160">
        <f>S1355*H1355</f>
        <v>0</v>
      </c>
      <c r="AR1355" s="161" t="s">
        <v>249</v>
      </c>
      <c r="AT1355" s="161" t="s">
        <v>262</v>
      </c>
      <c r="AU1355" s="161" t="s">
        <v>85</v>
      </c>
      <c r="AY1355" s="17" t="s">
        <v>167</v>
      </c>
      <c r="BE1355" s="96">
        <f>IF(N1355="základná",J1355,0)</f>
        <v>0</v>
      </c>
      <c r="BF1355" s="96">
        <f>IF(N1355="znížená",J1355,0)</f>
        <v>0</v>
      </c>
      <c r="BG1355" s="96">
        <f>IF(N1355="zákl. prenesená",J1355,0)</f>
        <v>0</v>
      </c>
      <c r="BH1355" s="96">
        <f>IF(N1355="zníž. prenesená",J1355,0)</f>
        <v>0</v>
      </c>
      <c r="BI1355" s="96">
        <f>IF(N1355="nulová",J1355,0)</f>
        <v>0</v>
      </c>
      <c r="BJ1355" s="17" t="s">
        <v>85</v>
      </c>
      <c r="BK1355" s="162">
        <f>ROUND(I1355*H1355,3)</f>
        <v>0</v>
      </c>
      <c r="BL1355" s="17" t="s">
        <v>202</v>
      </c>
      <c r="BM1355" s="161" t="s">
        <v>1793</v>
      </c>
    </row>
    <row r="1356" spans="2:65" s="12" customFormat="1" ht="33.75" x14ac:dyDescent="0.2">
      <c r="B1356" s="163"/>
      <c r="D1356" s="164" t="s">
        <v>173</v>
      </c>
      <c r="E1356" s="165" t="s">
        <v>1</v>
      </c>
      <c r="F1356" s="166" t="s">
        <v>1794</v>
      </c>
      <c r="H1356" s="167">
        <v>223.85</v>
      </c>
      <c r="I1356" s="168"/>
      <c r="L1356" s="163"/>
      <c r="M1356" s="169"/>
      <c r="T1356" s="170"/>
      <c r="AT1356" s="165" t="s">
        <v>173</v>
      </c>
      <c r="AU1356" s="165" t="s">
        <v>85</v>
      </c>
      <c r="AV1356" s="12" t="s">
        <v>85</v>
      </c>
      <c r="AW1356" s="12" t="s">
        <v>29</v>
      </c>
      <c r="AX1356" s="12" t="s">
        <v>76</v>
      </c>
      <c r="AY1356" s="165" t="s">
        <v>167</v>
      </c>
    </row>
    <row r="1357" spans="2:65" s="12" customFormat="1" x14ac:dyDescent="0.2">
      <c r="B1357" s="163"/>
      <c r="D1357" s="164" t="s">
        <v>173</v>
      </c>
      <c r="E1357" s="165" t="s">
        <v>1</v>
      </c>
      <c r="F1357" s="166" t="s">
        <v>1795</v>
      </c>
      <c r="H1357" s="167">
        <v>36.905000000000001</v>
      </c>
      <c r="I1357" s="168"/>
      <c r="L1357" s="163"/>
      <c r="M1357" s="169"/>
      <c r="T1357" s="170"/>
      <c r="AT1357" s="165" t="s">
        <v>173</v>
      </c>
      <c r="AU1357" s="165" t="s">
        <v>85</v>
      </c>
      <c r="AV1357" s="12" t="s">
        <v>85</v>
      </c>
      <c r="AW1357" s="12" t="s">
        <v>29</v>
      </c>
      <c r="AX1357" s="12" t="s">
        <v>76</v>
      </c>
      <c r="AY1357" s="165" t="s">
        <v>167</v>
      </c>
    </row>
    <row r="1358" spans="2:65" s="13" customFormat="1" x14ac:dyDescent="0.2">
      <c r="B1358" s="171"/>
      <c r="D1358" s="164" t="s">
        <v>173</v>
      </c>
      <c r="E1358" s="172" t="s">
        <v>1</v>
      </c>
      <c r="F1358" s="173" t="s">
        <v>177</v>
      </c>
      <c r="H1358" s="174">
        <v>260.755</v>
      </c>
      <c r="I1358" s="175"/>
      <c r="L1358" s="171"/>
      <c r="M1358" s="176"/>
      <c r="T1358" s="177"/>
      <c r="AT1358" s="172" t="s">
        <v>173</v>
      </c>
      <c r="AU1358" s="172" t="s">
        <v>85</v>
      </c>
      <c r="AV1358" s="13" t="s">
        <v>91</v>
      </c>
      <c r="AW1358" s="13" t="s">
        <v>29</v>
      </c>
      <c r="AX1358" s="13" t="s">
        <v>81</v>
      </c>
      <c r="AY1358" s="172" t="s">
        <v>167</v>
      </c>
    </row>
    <row r="1359" spans="2:65" s="1" customFormat="1" ht="24.2" customHeight="1" x14ac:dyDescent="0.2">
      <c r="B1359" s="149"/>
      <c r="C1359" s="191" t="s">
        <v>1071</v>
      </c>
      <c r="D1359" s="191" t="s">
        <v>262</v>
      </c>
      <c r="E1359" s="192" t="s">
        <v>1796</v>
      </c>
      <c r="F1359" s="193" t="s">
        <v>1797</v>
      </c>
      <c r="G1359" s="194" t="s">
        <v>481</v>
      </c>
      <c r="H1359" s="195">
        <v>1468.405</v>
      </c>
      <c r="I1359" s="196"/>
      <c r="J1359" s="195">
        <f>ROUND(I1359*H1359,3)</f>
        <v>0</v>
      </c>
      <c r="K1359" s="197"/>
      <c r="L1359" s="198"/>
      <c r="M1359" s="199" t="s">
        <v>1</v>
      </c>
      <c r="N1359" s="200" t="s">
        <v>42</v>
      </c>
      <c r="P1359" s="159">
        <f>O1359*H1359</f>
        <v>0</v>
      </c>
      <c r="Q1359" s="159">
        <v>0</v>
      </c>
      <c r="R1359" s="159">
        <f>Q1359*H1359</f>
        <v>0</v>
      </c>
      <c r="S1359" s="159">
        <v>0</v>
      </c>
      <c r="T1359" s="160">
        <f>S1359*H1359</f>
        <v>0</v>
      </c>
      <c r="AR1359" s="161" t="s">
        <v>249</v>
      </c>
      <c r="AT1359" s="161" t="s">
        <v>262</v>
      </c>
      <c r="AU1359" s="161" t="s">
        <v>85</v>
      </c>
      <c r="AY1359" s="17" t="s">
        <v>167</v>
      </c>
      <c r="BE1359" s="96">
        <f>IF(N1359="základná",J1359,0)</f>
        <v>0</v>
      </c>
      <c r="BF1359" s="96">
        <f>IF(N1359="znížená",J1359,0)</f>
        <v>0</v>
      </c>
      <c r="BG1359" s="96">
        <f>IF(N1359="zákl. prenesená",J1359,0)</f>
        <v>0</v>
      </c>
      <c r="BH1359" s="96">
        <f>IF(N1359="zníž. prenesená",J1359,0)</f>
        <v>0</v>
      </c>
      <c r="BI1359" s="96">
        <f>IF(N1359="nulová",J1359,0)</f>
        <v>0</v>
      </c>
      <c r="BJ1359" s="17" t="s">
        <v>85</v>
      </c>
      <c r="BK1359" s="162">
        <f>ROUND(I1359*H1359,3)</f>
        <v>0</v>
      </c>
      <c r="BL1359" s="17" t="s">
        <v>202</v>
      </c>
      <c r="BM1359" s="161" t="s">
        <v>1798</v>
      </c>
    </row>
    <row r="1360" spans="2:65" s="12" customFormat="1" x14ac:dyDescent="0.2">
      <c r="B1360" s="163"/>
      <c r="D1360" s="164" t="s">
        <v>173</v>
      </c>
      <c r="E1360" s="165" t="s">
        <v>1</v>
      </c>
      <c r="F1360" s="166" t="s">
        <v>1799</v>
      </c>
      <c r="H1360" s="167">
        <v>1468.405</v>
      </c>
      <c r="I1360" s="168"/>
      <c r="L1360" s="163"/>
      <c r="M1360" s="169"/>
      <c r="T1360" s="170"/>
      <c r="AT1360" s="165" t="s">
        <v>173</v>
      </c>
      <c r="AU1360" s="165" t="s">
        <v>85</v>
      </c>
      <c r="AV1360" s="12" t="s">
        <v>85</v>
      </c>
      <c r="AW1360" s="12" t="s">
        <v>29</v>
      </c>
      <c r="AX1360" s="12" t="s">
        <v>76</v>
      </c>
      <c r="AY1360" s="165" t="s">
        <v>167</v>
      </c>
    </row>
    <row r="1361" spans="2:65" s="13" customFormat="1" x14ac:dyDescent="0.2">
      <c r="B1361" s="171"/>
      <c r="D1361" s="164" t="s">
        <v>173</v>
      </c>
      <c r="E1361" s="172" t="s">
        <v>1</v>
      </c>
      <c r="F1361" s="173" t="s">
        <v>177</v>
      </c>
      <c r="H1361" s="174">
        <v>1468.405</v>
      </c>
      <c r="I1361" s="175"/>
      <c r="L1361" s="171"/>
      <c r="M1361" s="176"/>
      <c r="T1361" s="177"/>
      <c r="AT1361" s="172" t="s">
        <v>173</v>
      </c>
      <c r="AU1361" s="172" t="s">
        <v>85</v>
      </c>
      <c r="AV1361" s="13" t="s">
        <v>91</v>
      </c>
      <c r="AW1361" s="13" t="s">
        <v>29</v>
      </c>
      <c r="AX1361" s="13" t="s">
        <v>81</v>
      </c>
      <c r="AY1361" s="172" t="s">
        <v>167</v>
      </c>
    </row>
    <row r="1362" spans="2:65" s="1" customFormat="1" ht="16.5" customHeight="1" x14ac:dyDescent="0.2">
      <c r="B1362" s="149"/>
      <c r="C1362" s="191" t="s">
        <v>1800</v>
      </c>
      <c r="D1362" s="191" t="s">
        <v>262</v>
      </c>
      <c r="E1362" s="192" t="s">
        <v>1801</v>
      </c>
      <c r="F1362" s="193" t="s">
        <v>1802</v>
      </c>
      <c r="G1362" s="194" t="s">
        <v>481</v>
      </c>
      <c r="H1362" s="195">
        <v>210.94499999999999</v>
      </c>
      <c r="I1362" s="196"/>
      <c r="J1362" s="195">
        <f>ROUND(I1362*H1362,3)</f>
        <v>0</v>
      </c>
      <c r="K1362" s="197"/>
      <c r="L1362" s="198"/>
      <c r="M1362" s="199" t="s">
        <v>1</v>
      </c>
      <c r="N1362" s="200" t="s">
        <v>42</v>
      </c>
      <c r="P1362" s="159">
        <f>O1362*H1362</f>
        <v>0</v>
      </c>
      <c r="Q1362" s="159">
        <v>0</v>
      </c>
      <c r="R1362" s="159">
        <f>Q1362*H1362</f>
        <v>0</v>
      </c>
      <c r="S1362" s="159">
        <v>0</v>
      </c>
      <c r="T1362" s="160">
        <f>S1362*H1362</f>
        <v>0</v>
      </c>
      <c r="AR1362" s="161" t="s">
        <v>249</v>
      </c>
      <c r="AT1362" s="161" t="s">
        <v>262</v>
      </c>
      <c r="AU1362" s="161" t="s">
        <v>85</v>
      </c>
      <c r="AY1362" s="17" t="s">
        <v>167</v>
      </c>
      <c r="BE1362" s="96">
        <f>IF(N1362="základná",J1362,0)</f>
        <v>0</v>
      </c>
      <c r="BF1362" s="96">
        <f>IF(N1362="znížená",J1362,0)</f>
        <v>0</v>
      </c>
      <c r="BG1362" s="96">
        <f>IF(N1362="zákl. prenesená",J1362,0)</f>
        <v>0</v>
      </c>
      <c r="BH1362" s="96">
        <f>IF(N1362="zníž. prenesená",J1362,0)</f>
        <v>0</v>
      </c>
      <c r="BI1362" s="96">
        <f>IF(N1362="nulová",J1362,0)</f>
        <v>0</v>
      </c>
      <c r="BJ1362" s="17" t="s">
        <v>85</v>
      </c>
      <c r="BK1362" s="162">
        <f>ROUND(I1362*H1362,3)</f>
        <v>0</v>
      </c>
      <c r="BL1362" s="17" t="s">
        <v>202</v>
      </c>
      <c r="BM1362" s="161" t="s">
        <v>1803</v>
      </c>
    </row>
    <row r="1363" spans="2:65" s="12" customFormat="1" x14ac:dyDescent="0.2">
      <c r="B1363" s="163"/>
      <c r="D1363" s="164" t="s">
        <v>173</v>
      </c>
      <c r="E1363" s="165" t="s">
        <v>1</v>
      </c>
      <c r="F1363" s="166" t="s">
        <v>1804</v>
      </c>
      <c r="H1363" s="167">
        <v>210.94499999999999</v>
      </c>
      <c r="I1363" s="168"/>
      <c r="L1363" s="163"/>
      <c r="M1363" s="169"/>
      <c r="T1363" s="170"/>
      <c r="AT1363" s="165" t="s">
        <v>173</v>
      </c>
      <c r="AU1363" s="165" t="s">
        <v>85</v>
      </c>
      <c r="AV1363" s="12" t="s">
        <v>85</v>
      </c>
      <c r="AW1363" s="12" t="s">
        <v>29</v>
      </c>
      <c r="AX1363" s="12" t="s">
        <v>76</v>
      </c>
      <c r="AY1363" s="165" t="s">
        <v>167</v>
      </c>
    </row>
    <row r="1364" spans="2:65" s="13" customFormat="1" x14ac:dyDescent="0.2">
      <c r="B1364" s="171"/>
      <c r="D1364" s="164" t="s">
        <v>173</v>
      </c>
      <c r="E1364" s="172" t="s">
        <v>1</v>
      </c>
      <c r="F1364" s="173" t="s">
        <v>177</v>
      </c>
      <c r="H1364" s="174">
        <v>210.94499999999999</v>
      </c>
      <c r="I1364" s="175"/>
      <c r="L1364" s="171"/>
      <c r="M1364" s="176"/>
      <c r="T1364" s="177"/>
      <c r="AT1364" s="172" t="s">
        <v>173</v>
      </c>
      <c r="AU1364" s="172" t="s">
        <v>85</v>
      </c>
      <c r="AV1364" s="13" t="s">
        <v>91</v>
      </c>
      <c r="AW1364" s="13" t="s">
        <v>29</v>
      </c>
      <c r="AX1364" s="13" t="s">
        <v>81</v>
      </c>
      <c r="AY1364" s="172" t="s">
        <v>167</v>
      </c>
    </row>
    <row r="1365" spans="2:65" s="1" customFormat="1" ht="24.2" customHeight="1" x14ac:dyDescent="0.2">
      <c r="B1365" s="149"/>
      <c r="C1365" s="150" t="s">
        <v>1074</v>
      </c>
      <c r="D1365" s="150" t="s">
        <v>169</v>
      </c>
      <c r="E1365" s="151" t="s">
        <v>1805</v>
      </c>
      <c r="F1365" s="152" t="s">
        <v>1806</v>
      </c>
      <c r="G1365" s="153" t="s">
        <v>957</v>
      </c>
      <c r="H1365" s="155"/>
      <c r="I1365" s="155"/>
      <c r="J1365" s="154">
        <f>ROUND(I1365*H1365,3)</f>
        <v>0</v>
      </c>
      <c r="K1365" s="156"/>
      <c r="L1365" s="33"/>
      <c r="M1365" s="157" t="s">
        <v>1</v>
      </c>
      <c r="N1365" s="158" t="s">
        <v>42</v>
      </c>
      <c r="P1365" s="159">
        <f>O1365*H1365</f>
        <v>0</v>
      </c>
      <c r="Q1365" s="159">
        <v>0</v>
      </c>
      <c r="R1365" s="159">
        <f>Q1365*H1365</f>
        <v>0</v>
      </c>
      <c r="S1365" s="159">
        <v>0</v>
      </c>
      <c r="T1365" s="160">
        <f>S1365*H1365</f>
        <v>0</v>
      </c>
      <c r="AR1365" s="161" t="s">
        <v>202</v>
      </c>
      <c r="AT1365" s="161" t="s">
        <v>169</v>
      </c>
      <c r="AU1365" s="161" t="s">
        <v>85</v>
      </c>
      <c r="AY1365" s="17" t="s">
        <v>167</v>
      </c>
      <c r="BE1365" s="96">
        <f>IF(N1365="základná",J1365,0)</f>
        <v>0</v>
      </c>
      <c r="BF1365" s="96">
        <f>IF(N1365="znížená",J1365,0)</f>
        <v>0</v>
      </c>
      <c r="BG1365" s="96">
        <f>IF(N1365="zákl. prenesená",J1365,0)</f>
        <v>0</v>
      </c>
      <c r="BH1365" s="96">
        <f>IF(N1365="zníž. prenesená",J1365,0)</f>
        <v>0</v>
      </c>
      <c r="BI1365" s="96">
        <f>IF(N1365="nulová",J1365,0)</f>
        <v>0</v>
      </c>
      <c r="BJ1365" s="17" t="s">
        <v>85</v>
      </c>
      <c r="BK1365" s="162">
        <f>ROUND(I1365*H1365,3)</f>
        <v>0</v>
      </c>
      <c r="BL1365" s="17" t="s">
        <v>202</v>
      </c>
      <c r="BM1365" s="161" t="s">
        <v>1807</v>
      </c>
    </row>
    <row r="1366" spans="2:65" s="11" customFormat="1" ht="22.9" customHeight="1" x14ac:dyDescent="0.2">
      <c r="B1366" s="137"/>
      <c r="D1366" s="138" t="s">
        <v>75</v>
      </c>
      <c r="E1366" s="147" t="s">
        <v>1808</v>
      </c>
      <c r="F1366" s="147" t="s">
        <v>1809</v>
      </c>
      <c r="I1366" s="140"/>
      <c r="J1366" s="148">
        <f>BK1366</f>
        <v>0</v>
      </c>
      <c r="L1366" s="137"/>
      <c r="M1366" s="142"/>
      <c r="P1366" s="143">
        <f>SUM(P1367:P1395)</f>
        <v>0</v>
      </c>
      <c r="R1366" s="143">
        <f>SUM(R1367:R1395)</f>
        <v>0</v>
      </c>
      <c r="T1366" s="144">
        <f>SUM(T1367:T1395)</f>
        <v>0</v>
      </c>
      <c r="AR1366" s="138" t="s">
        <v>85</v>
      </c>
      <c r="AT1366" s="145" t="s">
        <v>75</v>
      </c>
      <c r="AU1366" s="145" t="s">
        <v>81</v>
      </c>
      <c r="AY1366" s="138" t="s">
        <v>167</v>
      </c>
      <c r="BK1366" s="146">
        <f>SUM(BK1367:BK1395)</f>
        <v>0</v>
      </c>
    </row>
    <row r="1367" spans="2:65" s="1" customFormat="1" ht="37.9" customHeight="1" x14ac:dyDescent="0.2">
      <c r="B1367" s="149"/>
      <c r="C1367" s="150" t="s">
        <v>1810</v>
      </c>
      <c r="D1367" s="150" t="s">
        <v>169</v>
      </c>
      <c r="E1367" s="151" t="s">
        <v>1811</v>
      </c>
      <c r="F1367" s="152" t="s">
        <v>1812</v>
      </c>
      <c r="G1367" s="153" t="s">
        <v>254</v>
      </c>
      <c r="H1367" s="154">
        <v>2</v>
      </c>
      <c r="I1367" s="155"/>
      <c r="J1367" s="154">
        <f>ROUND(I1367*H1367,3)</f>
        <v>0</v>
      </c>
      <c r="K1367" s="156"/>
      <c r="L1367" s="33"/>
      <c r="M1367" s="157" t="s">
        <v>1</v>
      </c>
      <c r="N1367" s="158" t="s">
        <v>42</v>
      </c>
      <c r="P1367" s="159">
        <f>O1367*H1367</f>
        <v>0</v>
      </c>
      <c r="Q1367" s="159">
        <v>0</v>
      </c>
      <c r="R1367" s="159">
        <f>Q1367*H1367</f>
        <v>0</v>
      </c>
      <c r="S1367" s="159">
        <v>0</v>
      </c>
      <c r="T1367" s="160">
        <f>S1367*H1367</f>
        <v>0</v>
      </c>
      <c r="AR1367" s="161" t="s">
        <v>202</v>
      </c>
      <c r="AT1367" s="161" t="s">
        <v>169</v>
      </c>
      <c r="AU1367" s="161" t="s">
        <v>85</v>
      </c>
      <c r="AY1367" s="17" t="s">
        <v>167</v>
      </c>
      <c r="BE1367" s="96">
        <f>IF(N1367="základná",J1367,0)</f>
        <v>0</v>
      </c>
      <c r="BF1367" s="96">
        <f>IF(N1367="znížená",J1367,0)</f>
        <v>0</v>
      </c>
      <c r="BG1367" s="96">
        <f>IF(N1367="zákl. prenesená",J1367,0)</f>
        <v>0</v>
      </c>
      <c r="BH1367" s="96">
        <f>IF(N1367="zníž. prenesená",J1367,0)</f>
        <v>0</v>
      </c>
      <c r="BI1367" s="96">
        <f>IF(N1367="nulová",J1367,0)</f>
        <v>0</v>
      </c>
      <c r="BJ1367" s="17" t="s">
        <v>85</v>
      </c>
      <c r="BK1367" s="162">
        <f>ROUND(I1367*H1367,3)</f>
        <v>0</v>
      </c>
      <c r="BL1367" s="17" t="s">
        <v>202</v>
      </c>
      <c r="BM1367" s="161" t="s">
        <v>1813</v>
      </c>
    </row>
    <row r="1368" spans="2:65" s="12" customFormat="1" x14ac:dyDescent="0.2">
      <c r="B1368" s="163"/>
      <c r="D1368" s="164" t="s">
        <v>173</v>
      </c>
      <c r="E1368" s="165" t="s">
        <v>1</v>
      </c>
      <c r="F1368" s="166" t="s">
        <v>1814</v>
      </c>
      <c r="H1368" s="167">
        <v>2</v>
      </c>
      <c r="I1368" s="168"/>
      <c r="L1368" s="163"/>
      <c r="M1368" s="169"/>
      <c r="T1368" s="170"/>
      <c r="AT1368" s="165" t="s">
        <v>173</v>
      </c>
      <c r="AU1368" s="165" t="s">
        <v>85</v>
      </c>
      <c r="AV1368" s="12" t="s">
        <v>85</v>
      </c>
      <c r="AW1368" s="12" t="s">
        <v>29</v>
      </c>
      <c r="AX1368" s="12" t="s">
        <v>76</v>
      </c>
      <c r="AY1368" s="165" t="s">
        <v>167</v>
      </c>
    </row>
    <row r="1369" spans="2:65" s="13" customFormat="1" x14ac:dyDescent="0.2">
      <c r="B1369" s="171"/>
      <c r="D1369" s="164" t="s">
        <v>173</v>
      </c>
      <c r="E1369" s="172" t="s">
        <v>1</v>
      </c>
      <c r="F1369" s="173" t="s">
        <v>177</v>
      </c>
      <c r="H1369" s="174">
        <v>2</v>
      </c>
      <c r="I1369" s="175"/>
      <c r="L1369" s="171"/>
      <c r="M1369" s="176"/>
      <c r="T1369" s="177"/>
      <c r="AT1369" s="172" t="s">
        <v>173</v>
      </c>
      <c r="AU1369" s="172" t="s">
        <v>85</v>
      </c>
      <c r="AV1369" s="13" t="s">
        <v>91</v>
      </c>
      <c r="AW1369" s="13" t="s">
        <v>29</v>
      </c>
      <c r="AX1369" s="13" t="s">
        <v>81</v>
      </c>
      <c r="AY1369" s="172" t="s">
        <v>167</v>
      </c>
    </row>
    <row r="1370" spans="2:65" s="1" customFormat="1" ht="44.25" customHeight="1" x14ac:dyDescent="0.2">
      <c r="B1370" s="149"/>
      <c r="C1370" s="191" t="s">
        <v>1078</v>
      </c>
      <c r="D1370" s="191" t="s">
        <v>262</v>
      </c>
      <c r="E1370" s="192" t="s">
        <v>1815</v>
      </c>
      <c r="F1370" s="193" t="s">
        <v>1816</v>
      </c>
      <c r="G1370" s="194" t="s">
        <v>254</v>
      </c>
      <c r="H1370" s="195">
        <v>2</v>
      </c>
      <c r="I1370" s="196"/>
      <c r="J1370" s="195">
        <f>ROUND(I1370*H1370,3)</f>
        <v>0</v>
      </c>
      <c r="K1370" s="197"/>
      <c r="L1370" s="198"/>
      <c r="M1370" s="199" t="s">
        <v>1</v>
      </c>
      <c r="N1370" s="200" t="s">
        <v>42</v>
      </c>
      <c r="P1370" s="159">
        <f>O1370*H1370</f>
        <v>0</v>
      </c>
      <c r="Q1370" s="159">
        <v>0</v>
      </c>
      <c r="R1370" s="159">
        <f>Q1370*H1370</f>
        <v>0</v>
      </c>
      <c r="S1370" s="159">
        <v>0</v>
      </c>
      <c r="T1370" s="160">
        <f>S1370*H1370</f>
        <v>0</v>
      </c>
      <c r="AR1370" s="161" t="s">
        <v>249</v>
      </c>
      <c r="AT1370" s="161" t="s">
        <v>262</v>
      </c>
      <c r="AU1370" s="161" t="s">
        <v>85</v>
      </c>
      <c r="AY1370" s="17" t="s">
        <v>167</v>
      </c>
      <c r="BE1370" s="96">
        <f>IF(N1370="základná",J1370,0)</f>
        <v>0</v>
      </c>
      <c r="BF1370" s="96">
        <f>IF(N1370="znížená",J1370,0)</f>
        <v>0</v>
      </c>
      <c r="BG1370" s="96">
        <f>IF(N1370="zákl. prenesená",J1370,0)</f>
        <v>0</v>
      </c>
      <c r="BH1370" s="96">
        <f>IF(N1370="zníž. prenesená",J1370,0)</f>
        <v>0</v>
      </c>
      <c r="BI1370" s="96">
        <f>IF(N1370="nulová",J1370,0)</f>
        <v>0</v>
      </c>
      <c r="BJ1370" s="17" t="s">
        <v>85</v>
      </c>
      <c r="BK1370" s="162">
        <f>ROUND(I1370*H1370,3)</f>
        <v>0</v>
      </c>
      <c r="BL1370" s="17" t="s">
        <v>202</v>
      </c>
      <c r="BM1370" s="161" t="s">
        <v>1817</v>
      </c>
    </row>
    <row r="1371" spans="2:65" s="1" customFormat="1" ht="24.2" customHeight="1" x14ac:dyDescent="0.2">
      <c r="B1371" s="149"/>
      <c r="C1371" s="150" t="s">
        <v>1818</v>
      </c>
      <c r="D1371" s="150" t="s">
        <v>169</v>
      </c>
      <c r="E1371" s="151" t="s">
        <v>1819</v>
      </c>
      <c r="F1371" s="152" t="s">
        <v>1820</v>
      </c>
      <c r="G1371" s="153" t="s">
        <v>254</v>
      </c>
      <c r="H1371" s="154">
        <v>43</v>
      </c>
      <c r="I1371" s="155"/>
      <c r="J1371" s="154">
        <f>ROUND(I1371*H1371,3)</f>
        <v>0</v>
      </c>
      <c r="K1371" s="156"/>
      <c r="L1371" s="33"/>
      <c r="M1371" s="157" t="s">
        <v>1</v>
      </c>
      <c r="N1371" s="158" t="s">
        <v>42</v>
      </c>
      <c r="P1371" s="159">
        <f>O1371*H1371</f>
        <v>0</v>
      </c>
      <c r="Q1371" s="159">
        <v>0</v>
      </c>
      <c r="R1371" s="159">
        <f>Q1371*H1371</f>
        <v>0</v>
      </c>
      <c r="S1371" s="159">
        <v>0</v>
      </c>
      <c r="T1371" s="160">
        <f>S1371*H1371</f>
        <v>0</v>
      </c>
      <c r="AR1371" s="161" t="s">
        <v>202</v>
      </c>
      <c r="AT1371" s="161" t="s">
        <v>169</v>
      </c>
      <c r="AU1371" s="161" t="s">
        <v>85</v>
      </c>
      <c r="AY1371" s="17" t="s">
        <v>167</v>
      </c>
      <c r="BE1371" s="96">
        <f>IF(N1371="základná",J1371,0)</f>
        <v>0</v>
      </c>
      <c r="BF1371" s="96">
        <f>IF(N1371="znížená",J1371,0)</f>
        <v>0</v>
      </c>
      <c r="BG1371" s="96">
        <f>IF(N1371="zákl. prenesená",J1371,0)</f>
        <v>0</v>
      </c>
      <c r="BH1371" s="96">
        <f>IF(N1371="zníž. prenesená",J1371,0)</f>
        <v>0</v>
      </c>
      <c r="BI1371" s="96">
        <f>IF(N1371="nulová",J1371,0)</f>
        <v>0</v>
      </c>
      <c r="BJ1371" s="17" t="s">
        <v>85</v>
      </c>
      <c r="BK1371" s="162">
        <f>ROUND(I1371*H1371,3)</f>
        <v>0</v>
      </c>
      <c r="BL1371" s="17" t="s">
        <v>202</v>
      </c>
      <c r="BM1371" s="161" t="s">
        <v>1821</v>
      </c>
    </row>
    <row r="1372" spans="2:65" s="12" customFormat="1" x14ac:dyDescent="0.2">
      <c r="B1372" s="163"/>
      <c r="D1372" s="164" t="s">
        <v>173</v>
      </c>
      <c r="E1372" s="165" t="s">
        <v>1</v>
      </c>
      <c r="F1372" s="166" t="s">
        <v>1822</v>
      </c>
      <c r="H1372" s="167">
        <v>43</v>
      </c>
      <c r="I1372" s="168"/>
      <c r="L1372" s="163"/>
      <c r="M1372" s="169"/>
      <c r="T1372" s="170"/>
      <c r="AT1372" s="165" t="s">
        <v>173</v>
      </c>
      <c r="AU1372" s="165" t="s">
        <v>85</v>
      </c>
      <c r="AV1372" s="12" t="s">
        <v>85</v>
      </c>
      <c r="AW1372" s="12" t="s">
        <v>29</v>
      </c>
      <c r="AX1372" s="12" t="s">
        <v>76</v>
      </c>
      <c r="AY1372" s="165" t="s">
        <v>167</v>
      </c>
    </row>
    <row r="1373" spans="2:65" s="13" customFormat="1" x14ac:dyDescent="0.2">
      <c r="B1373" s="171"/>
      <c r="D1373" s="164" t="s">
        <v>173</v>
      </c>
      <c r="E1373" s="172" t="s">
        <v>1</v>
      </c>
      <c r="F1373" s="173" t="s">
        <v>177</v>
      </c>
      <c r="H1373" s="174">
        <v>43</v>
      </c>
      <c r="I1373" s="175"/>
      <c r="L1373" s="171"/>
      <c r="M1373" s="176"/>
      <c r="T1373" s="177"/>
      <c r="AT1373" s="172" t="s">
        <v>173</v>
      </c>
      <c r="AU1373" s="172" t="s">
        <v>85</v>
      </c>
      <c r="AV1373" s="13" t="s">
        <v>91</v>
      </c>
      <c r="AW1373" s="13" t="s">
        <v>29</v>
      </c>
      <c r="AX1373" s="13" t="s">
        <v>81</v>
      </c>
      <c r="AY1373" s="172" t="s">
        <v>167</v>
      </c>
    </row>
    <row r="1374" spans="2:65" s="1" customFormat="1" ht="37.9" customHeight="1" x14ac:dyDescent="0.2">
      <c r="B1374" s="149"/>
      <c r="C1374" s="191" t="s">
        <v>1089</v>
      </c>
      <c r="D1374" s="191" t="s">
        <v>262</v>
      </c>
      <c r="E1374" s="192" t="s">
        <v>1823</v>
      </c>
      <c r="F1374" s="193" t="s">
        <v>1824</v>
      </c>
      <c r="G1374" s="194" t="s">
        <v>254</v>
      </c>
      <c r="H1374" s="195">
        <v>2</v>
      </c>
      <c r="I1374" s="196"/>
      <c r="J1374" s="195">
        <f>ROUND(I1374*H1374,3)</f>
        <v>0</v>
      </c>
      <c r="K1374" s="197"/>
      <c r="L1374" s="198"/>
      <c r="M1374" s="199" t="s">
        <v>1</v>
      </c>
      <c r="N1374" s="200" t="s">
        <v>42</v>
      </c>
      <c r="P1374" s="159">
        <f>O1374*H1374</f>
        <v>0</v>
      </c>
      <c r="Q1374" s="159">
        <v>0</v>
      </c>
      <c r="R1374" s="159">
        <f>Q1374*H1374</f>
        <v>0</v>
      </c>
      <c r="S1374" s="159">
        <v>0</v>
      </c>
      <c r="T1374" s="160">
        <f>S1374*H1374</f>
        <v>0</v>
      </c>
      <c r="AR1374" s="161" t="s">
        <v>249</v>
      </c>
      <c r="AT1374" s="161" t="s">
        <v>262</v>
      </c>
      <c r="AU1374" s="161" t="s">
        <v>85</v>
      </c>
      <c r="AY1374" s="17" t="s">
        <v>167</v>
      </c>
      <c r="BE1374" s="96">
        <f>IF(N1374="základná",J1374,0)</f>
        <v>0</v>
      </c>
      <c r="BF1374" s="96">
        <f>IF(N1374="znížená",J1374,0)</f>
        <v>0</v>
      </c>
      <c r="BG1374" s="96">
        <f>IF(N1374="zákl. prenesená",J1374,0)</f>
        <v>0</v>
      </c>
      <c r="BH1374" s="96">
        <f>IF(N1374="zníž. prenesená",J1374,0)</f>
        <v>0</v>
      </c>
      <c r="BI1374" s="96">
        <f>IF(N1374="nulová",J1374,0)</f>
        <v>0</v>
      </c>
      <c r="BJ1374" s="17" t="s">
        <v>85</v>
      </c>
      <c r="BK1374" s="162">
        <f>ROUND(I1374*H1374,3)</f>
        <v>0</v>
      </c>
      <c r="BL1374" s="17" t="s">
        <v>202</v>
      </c>
      <c r="BM1374" s="161" t="s">
        <v>1825</v>
      </c>
    </row>
    <row r="1375" spans="2:65" s="1" customFormat="1" ht="37.9" customHeight="1" x14ac:dyDescent="0.2">
      <c r="B1375" s="149"/>
      <c r="C1375" s="191" t="s">
        <v>1826</v>
      </c>
      <c r="D1375" s="191" t="s">
        <v>262</v>
      </c>
      <c r="E1375" s="192" t="s">
        <v>1827</v>
      </c>
      <c r="F1375" s="193" t="s">
        <v>1828</v>
      </c>
      <c r="G1375" s="194" t="s">
        <v>254</v>
      </c>
      <c r="H1375" s="195">
        <v>4</v>
      </c>
      <c r="I1375" s="196"/>
      <c r="J1375" s="195">
        <f>ROUND(I1375*H1375,3)</f>
        <v>0</v>
      </c>
      <c r="K1375" s="197"/>
      <c r="L1375" s="198"/>
      <c r="M1375" s="199" t="s">
        <v>1</v>
      </c>
      <c r="N1375" s="200" t="s">
        <v>42</v>
      </c>
      <c r="P1375" s="159">
        <f>O1375*H1375</f>
        <v>0</v>
      </c>
      <c r="Q1375" s="159">
        <v>0</v>
      </c>
      <c r="R1375" s="159">
        <f>Q1375*H1375</f>
        <v>0</v>
      </c>
      <c r="S1375" s="159">
        <v>0</v>
      </c>
      <c r="T1375" s="160">
        <f>S1375*H1375</f>
        <v>0</v>
      </c>
      <c r="AR1375" s="161" t="s">
        <v>249</v>
      </c>
      <c r="AT1375" s="161" t="s">
        <v>262</v>
      </c>
      <c r="AU1375" s="161" t="s">
        <v>85</v>
      </c>
      <c r="AY1375" s="17" t="s">
        <v>167</v>
      </c>
      <c r="BE1375" s="96">
        <f>IF(N1375="základná",J1375,0)</f>
        <v>0</v>
      </c>
      <c r="BF1375" s="96">
        <f>IF(N1375="znížená",J1375,0)</f>
        <v>0</v>
      </c>
      <c r="BG1375" s="96">
        <f>IF(N1375="zákl. prenesená",J1375,0)</f>
        <v>0</v>
      </c>
      <c r="BH1375" s="96">
        <f>IF(N1375="zníž. prenesená",J1375,0)</f>
        <v>0</v>
      </c>
      <c r="BI1375" s="96">
        <f>IF(N1375="nulová",J1375,0)</f>
        <v>0</v>
      </c>
      <c r="BJ1375" s="17" t="s">
        <v>85</v>
      </c>
      <c r="BK1375" s="162">
        <f>ROUND(I1375*H1375,3)</f>
        <v>0</v>
      </c>
      <c r="BL1375" s="17" t="s">
        <v>202</v>
      </c>
      <c r="BM1375" s="161" t="s">
        <v>1829</v>
      </c>
    </row>
    <row r="1376" spans="2:65" s="1" customFormat="1" ht="37.9" customHeight="1" x14ac:dyDescent="0.2">
      <c r="B1376" s="149"/>
      <c r="C1376" s="191" t="s">
        <v>1093</v>
      </c>
      <c r="D1376" s="191" t="s">
        <v>262</v>
      </c>
      <c r="E1376" s="192" t="s">
        <v>1830</v>
      </c>
      <c r="F1376" s="193" t="s">
        <v>1831</v>
      </c>
      <c r="G1376" s="194" t="s">
        <v>254</v>
      </c>
      <c r="H1376" s="195">
        <v>3</v>
      </c>
      <c r="I1376" s="196"/>
      <c r="J1376" s="195">
        <f>ROUND(I1376*H1376,3)</f>
        <v>0</v>
      </c>
      <c r="K1376" s="197"/>
      <c r="L1376" s="198"/>
      <c r="M1376" s="199" t="s">
        <v>1</v>
      </c>
      <c r="N1376" s="200" t="s">
        <v>42</v>
      </c>
      <c r="P1376" s="159">
        <f>O1376*H1376</f>
        <v>0</v>
      </c>
      <c r="Q1376" s="159">
        <v>0</v>
      </c>
      <c r="R1376" s="159">
        <f>Q1376*H1376</f>
        <v>0</v>
      </c>
      <c r="S1376" s="159">
        <v>0</v>
      </c>
      <c r="T1376" s="160">
        <f>S1376*H1376</f>
        <v>0</v>
      </c>
      <c r="AR1376" s="161" t="s">
        <v>249</v>
      </c>
      <c r="AT1376" s="161" t="s">
        <v>262</v>
      </c>
      <c r="AU1376" s="161" t="s">
        <v>85</v>
      </c>
      <c r="AY1376" s="17" t="s">
        <v>167</v>
      </c>
      <c r="BE1376" s="96">
        <f>IF(N1376="základná",J1376,0)</f>
        <v>0</v>
      </c>
      <c r="BF1376" s="96">
        <f>IF(N1376="znížená",J1376,0)</f>
        <v>0</v>
      </c>
      <c r="BG1376" s="96">
        <f>IF(N1376="zákl. prenesená",J1376,0)</f>
        <v>0</v>
      </c>
      <c r="BH1376" s="96">
        <f>IF(N1376="zníž. prenesená",J1376,0)</f>
        <v>0</v>
      </c>
      <c r="BI1376" s="96">
        <f>IF(N1376="nulová",J1376,0)</f>
        <v>0</v>
      </c>
      <c r="BJ1376" s="17" t="s">
        <v>85</v>
      </c>
      <c r="BK1376" s="162">
        <f>ROUND(I1376*H1376,3)</f>
        <v>0</v>
      </c>
      <c r="BL1376" s="17" t="s">
        <v>202</v>
      </c>
      <c r="BM1376" s="161" t="s">
        <v>1832</v>
      </c>
    </row>
    <row r="1377" spans="2:65" s="1" customFormat="1" ht="37.9" customHeight="1" x14ac:dyDescent="0.2">
      <c r="B1377" s="149"/>
      <c r="C1377" s="191" t="s">
        <v>1833</v>
      </c>
      <c r="D1377" s="191" t="s">
        <v>262</v>
      </c>
      <c r="E1377" s="192" t="s">
        <v>1834</v>
      </c>
      <c r="F1377" s="193" t="s">
        <v>1835</v>
      </c>
      <c r="G1377" s="194" t="s">
        <v>254</v>
      </c>
      <c r="H1377" s="195">
        <v>11</v>
      </c>
      <c r="I1377" s="196"/>
      <c r="J1377" s="195">
        <f>ROUND(I1377*H1377,3)</f>
        <v>0</v>
      </c>
      <c r="K1377" s="197"/>
      <c r="L1377" s="198"/>
      <c r="M1377" s="199" t="s">
        <v>1</v>
      </c>
      <c r="N1377" s="200" t="s">
        <v>42</v>
      </c>
      <c r="P1377" s="159">
        <f>O1377*H1377</f>
        <v>0</v>
      </c>
      <c r="Q1377" s="159">
        <v>0</v>
      </c>
      <c r="R1377" s="159">
        <f>Q1377*H1377</f>
        <v>0</v>
      </c>
      <c r="S1377" s="159">
        <v>0</v>
      </c>
      <c r="T1377" s="160">
        <f>S1377*H1377</f>
        <v>0</v>
      </c>
      <c r="AR1377" s="161" t="s">
        <v>249</v>
      </c>
      <c r="AT1377" s="161" t="s">
        <v>262</v>
      </c>
      <c r="AU1377" s="161" t="s">
        <v>85</v>
      </c>
      <c r="AY1377" s="17" t="s">
        <v>167</v>
      </c>
      <c r="BE1377" s="96">
        <f>IF(N1377="základná",J1377,0)</f>
        <v>0</v>
      </c>
      <c r="BF1377" s="96">
        <f>IF(N1377="znížená",J1377,0)</f>
        <v>0</v>
      </c>
      <c r="BG1377" s="96">
        <f>IF(N1377="zákl. prenesená",J1377,0)</f>
        <v>0</v>
      </c>
      <c r="BH1377" s="96">
        <f>IF(N1377="zníž. prenesená",J1377,0)</f>
        <v>0</v>
      </c>
      <c r="BI1377" s="96">
        <f>IF(N1377="nulová",J1377,0)</f>
        <v>0</v>
      </c>
      <c r="BJ1377" s="17" t="s">
        <v>85</v>
      </c>
      <c r="BK1377" s="162">
        <f>ROUND(I1377*H1377,3)</f>
        <v>0</v>
      </c>
      <c r="BL1377" s="17" t="s">
        <v>202</v>
      </c>
      <c r="BM1377" s="161" t="s">
        <v>1836</v>
      </c>
    </row>
    <row r="1378" spans="2:65" s="12" customFormat="1" x14ac:dyDescent="0.2">
      <c r="B1378" s="163"/>
      <c r="D1378" s="164" t="s">
        <v>173</v>
      </c>
      <c r="E1378" s="165" t="s">
        <v>1</v>
      </c>
      <c r="F1378" s="166" t="s">
        <v>1837</v>
      </c>
      <c r="H1378" s="167">
        <v>11</v>
      </c>
      <c r="I1378" s="168"/>
      <c r="L1378" s="163"/>
      <c r="M1378" s="169"/>
      <c r="T1378" s="170"/>
      <c r="AT1378" s="165" t="s">
        <v>173</v>
      </c>
      <c r="AU1378" s="165" t="s">
        <v>85</v>
      </c>
      <c r="AV1378" s="12" t="s">
        <v>85</v>
      </c>
      <c r="AW1378" s="12" t="s">
        <v>29</v>
      </c>
      <c r="AX1378" s="12" t="s">
        <v>76</v>
      </c>
      <c r="AY1378" s="165" t="s">
        <v>167</v>
      </c>
    </row>
    <row r="1379" spans="2:65" s="13" customFormat="1" x14ac:dyDescent="0.2">
      <c r="B1379" s="171"/>
      <c r="D1379" s="164" t="s">
        <v>173</v>
      </c>
      <c r="E1379" s="172" t="s">
        <v>1</v>
      </c>
      <c r="F1379" s="173" t="s">
        <v>177</v>
      </c>
      <c r="H1379" s="174">
        <v>11</v>
      </c>
      <c r="I1379" s="175"/>
      <c r="L1379" s="171"/>
      <c r="M1379" s="176"/>
      <c r="T1379" s="177"/>
      <c r="AT1379" s="172" t="s">
        <v>173</v>
      </c>
      <c r="AU1379" s="172" t="s">
        <v>85</v>
      </c>
      <c r="AV1379" s="13" t="s">
        <v>91</v>
      </c>
      <c r="AW1379" s="13" t="s">
        <v>29</v>
      </c>
      <c r="AX1379" s="13" t="s">
        <v>81</v>
      </c>
      <c r="AY1379" s="172" t="s">
        <v>167</v>
      </c>
    </row>
    <row r="1380" spans="2:65" s="1" customFormat="1" ht="37.9" customHeight="1" x14ac:dyDescent="0.2">
      <c r="B1380" s="149"/>
      <c r="C1380" s="191" t="s">
        <v>1103</v>
      </c>
      <c r="D1380" s="191" t="s">
        <v>262</v>
      </c>
      <c r="E1380" s="192" t="s">
        <v>1838</v>
      </c>
      <c r="F1380" s="193" t="s">
        <v>1839</v>
      </c>
      <c r="G1380" s="194" t="s">
        <v>254</v>
      </c>
      <c r="H1380" s="195">
        <v>1</v>
      </c>
      <c r="I1380" s="196"/>
      <c r="J1380" s="195">
        <f t="shared" ref="J1380:J1390" si="30">ROUND(I1380*H1380,3)</f>
        <v>0</v>
      </c>
      <c r="K1380" s="197"/>
      <c r="L1380" s="198"/>
      <c r="M1380" s="199" t="s">
        <v>1</v>
      </c>
      <c r="N1380" s="200" t="s">
        <v>42</v>
      </c>
      <c r="P1380" s="159">
        <f t="shared" ref="P1380:P1390" si="31">O1380*H1380</f>
        <v>0</v>
      </c>
      <c r="Q1380" s="159">
        <v>0</v>
      </c>
      <c r="R1380" s="159">
        <f t="shared" ref="R1380:R1390" si="32">Q1380*H1380</f>
        <v>0</v>
      </c>
      <c r="S1380" s="159">
        <v>0</v>
      </c>
      <c r="T1380" s="160">
        <f t="shared" ref="T1380:T1390" si="33">S1380*H1380</f>
        <v>0</v>
      </c>
      <c r="AR1380" s="161" t="s">
        <v>249</v>
      </c>
      <c r="AT1380" s="161" t="s">
        <v>262</v>
      </c>
      <c r="AU1380" s="161" t="s">
        <v>85</v>
      </c>
      <c r="AY1380" s="17" t="s">
        <v>167</v>
      </c>
      <c r="BE1380" s="96">
        <f t="shared" ref="BE1380:BE1390" si="34">IF(N1380="základná",J1380,0)</f>
        <v>0</v>
      </c>
      <c r="BF1380" s="96">
        <f t="shared" ref="BF1380:BF1390" si="35">IF(N1380="znížená",J1380,0)</f>
        <v>0</v>
      </c>
      <c r="BG1380" s="96">
        <f t="shared" ref="BG1380:BG1390" si="36">IF(N1380="zákl. prenesená",J1380,0)</f>
        <v>0</v>
      </c>
      <c r="BH1380" s="96">
        <f t="shared" ref="BH1380:BH1390" si="37">IF(N1380="zníž. prenesená",J1380,0)</f>
        <v>0</v>
      </c>
      <c r="BI1380" s="96">
        <f t="shared" ref="BI1380:BI1390" si="38">IF(N1380="nulová",J1380,0)</f>
        <v>0</v>
      </c>
      <c r="BJ1380" s="17" t="s">
        <v>85</v>
      </c>
      <c r="BK1380" s="162">
        <f t="shared" ref="BK1380:BK1390" si="39">ROUND(I1380*H1380,3)</f>
        <v>0</v>
      </c>
      <c r="BL1380" s="17" t="s">
        <v>202</v>
      </c>
      <c r="BM1380" s="161" t="s">
        <v>1840</v>
      </c>
    </row>
    <row r="1381" spans="2:65" s="1" customFormat="1" ht="37.9" customHeight="1" x14ac:dyDescent="0.2">
      <c r="B1381" s="149"/>
      <c r="C1381" s="191" t="s">
        <v>1841</v>
      </c>
      <c r="D1381" s="191" t="s">
        <v>262</v>
      </c>
      <c r="E1381" s="192" t="s">
        <v>1842</v>
      </c>
      <c r="F1381" s="193" t="s">
        <v>1843</v>
      </c>
      <c r="G1381" s="194" t="s">
        <v>254</v>
      </c>
      <c r="H1381" s="195">
        <v>3</v>
      </c>
      <c r="I1381" s="196"/>
      <c r="J1381" s="195">
        <f t="shared" si="30"/>
        <v>0</v>
      </c>
      <c r="K1381" s="197"/>
      <c r="L1381" s="198"/>
      <c r="M1381" s="199" t="s">
        <v>1</v>
      </c>
      <c r="N1381" s="200" t="s">
        <v>42</v>
      </c>
      <c r="P1381" s="159">
        <f t="shared" si="31"/>
        <v>0</v>
      </c>
      <c r="Q1381" s="159">
        <v>0</v>
      </c>
      <c r="R1381" s="159">
        <f t="shared" si="32"/>
        <v>0</v>
      </c>
      <c r="S1381" s="159">
        <v>0</v>
      </c>
      <c r="T1381" s="160">
        <f t="shared" si="33"/>
        <v>0</v>
      </c>
      <c r="AR1381" s="161" t="s">
        <v>249</v>
      </c>
      <c r="AT1381" s="161" t="s">
        <v>262</v>
      </c>
      <c r="AU1381" s="161" t="s">
        <v>85</v>
      </c>
      <c r="AY1381" s="17" t="s">
        <v>167</v>
      </c>
      <c r="BE1381" s="96">
        <f t="shared" si="34"/>
        <v>0</v>
      </c>
      <c r="BF1381" s="96">
        <f t="shared" si="35"/>
        <v>0</v>
      </c>
      <c r="BG1381" s="96">
        <f t="shared" si="36"/>
        <v>0</v>
      </c>
      <c r="BH1381" s="96">
        <f t="shared" si="37"/>
        <v>0</v>
      </c>
      <c r="BI1381" s="96">
        <f t="shared" si="38"/>
        <v>0</v>
      </c>
      <c r="BJ1381" s="17" t="s">
        <v>85</v>
      </c>
      <c r="BK1381" s="162">
        <f t="shared" si="39"/>
        <v>0</v>
      </c>
      <c r="BL1381" s="17" t="s">
        <v>202</v>
      </c>
      <c r="BM1381" s="161" t="s">
        <v>1844</v>
      </c>
    </row>
    <row r="1382" spans="2:65" s="1" customFormat="1" ht="37.9" customHeight="1" x14ac:dyDescent="0.2">
      <c r="B1382" s="149"/>
      <c r="C1382" s="191" t="s">
        <v>1108</v>
      </c>
      <c r="D1382" s="191" t="s">
        <v>262</v>
      </c>
      <c r="E1382" s="192" t="s">
        <v>1845</v>
      </c>
      <c r="F1382" s="193" t="s">
        <v>1846</v>
      </c>
      <c r="G1382" s="194" t="s">
        <v>254</v>
      </c>
      <c r="H1382" s="195">
        <v>5</v>
      </c>
      <c r="I1382" s="196"/>
      <c r="J1382" s="195">
        <f t="shared" si="30"/>
        <v>0</v>
      </c>
      <c r="K1382" s="197"/>
      <c r="L1382" s="198"/>
      <c r="M1382" s="199" t="s">
        <v>1</v>
      </c>
      <c r="N1382" s="200" t="s">
        <v>42</v>
      </c>
      <c r="P1382" s="159">
        <f t="shared" si="31"/>
        <v>0</v>
      </c>
      <c r="Q1382" s="159">
        <v>0</v>
      </c>
      <c r="R1382" s="159">
        <f t="shared" si="32"/>
        <v>0</v>
      </c>
      <c r="S1382" s="159">
        <v>0</v>
      </c>
      <c r="T1382" s="160">
        <f t="shared" si="33"/>
        <v>0</v>
      </c>
      <c r="AR1382" s="161" t="s">
        <v>249</v>
      </c>
      <c r="AT1382" s="161" t="s">
        <v>262</v>
      </c>
      <c r="AU1382" s="161" t="s">
        <v>85</v>
      </c>
      <c r="AY1382" s="17" t="s">
        <v>167</v>
      </c>
      <c r="BE1382" s="96">
        <f t="shared" si="34"/>
        <v>0</v>
      </c>
      <c r="BF1382" s="96">
        <f t="shared" si="35"/>
        <v>0</v>
      </c>
      <c r="BG1382" s="96">
        <f t="shared" si="36"/>
        <v>0</v>
      </c>
      <c r="BH1382" s="96">
        <f t="shared" si="37"/>
        <v>0</v>
      </c>
      <c r="BI1382" s="96">
        <f t="shared" si="38"/>
        <v>0</v>
      </c>
      <c r="BJ1382" s="17" t="s">
        <v>85</v>
      </c>
      <c r="BK1382" s="162">
        <f t="shared" si="39"/>
        <v>0</v>
      </c>
      <c r="BL1382" s="17" t="s">
        <v>202</v>
      </c>
      <c r="BM1382" s="161" t="s">
        <v>1847</v>
      </c>
    </row>
    <row r="1383" spans="2:65" s="1" customFormat="1" ht="37.9" customHeight="1" x14ac:dyDescent="0.2">
      <c r="B1383" s="149"/>
      <c r="C1383" s="191" t="s">
        <v>1848</v>
      </c>
      <c r="D1383" s="191" t="s">
        <v>262</v>
      </c>
      <c r="E1383" s="192" t="s">
        <v>1849</v>
      </c>
      <c r="F1383" s="193" t="s">
        <v>1850</v>
      </c>
      <c r="G1383" s="194" t="s">
        <v>254</v>
      </c>
      <c r="H1383" s="195">
        <v>2</v>
      </c>
      <c r="I1383" s="196"/>
      <c r="J1383" s="195">
        <f t="shared" si="30"/>
        <v>0</v>
      </c>
      <c r="K1383" s="197"/>
      <c r="L1383" s="198"/>
      <c r="M1383" s="199" t="s">
        <v>1</v>
      </c>
      <c r="N1383" s="200" t="s">
        <v>42</v>
      </c>
      <c r="P1383" s="159">
        <f t="shared" si="31"/>
        <v>0</v>
      </c>
      <c r="Q1383" s="159">
        <v>0</v>
      </c>
      <c r="R1383" s="159">
        <f t="shared" si="32"/>
        <v>0</v>
      </c>
      <c r="S1383" s="159">
        <v>0</v>
      </c>
      <c r="T1383" s="160">
        <f t="shared" si="33"/>
        <v>0</v>
      </c>
      <c r="AR1383" s="161" t="s">
        <v>249</v>
      </c>
      <c r="AT1383" s="161" t="s">
        <v>262</v>
      </c>
      <c r="AU1383" s="161" t="s">
        <v>85</v>
      </c>
      <c r="AY1383" s="17" t="s">
        <v>167</v>
      </c>
      <c r="BE1383" s="96">
        <f t="shared" si="34"/>
        <v>0</v>
      </c>
      <c r="BF1383" s="96">
        <f t="shared" si="35"/>
        <v>0</v>
      </c>
      <c r="BG1383" s="96">
        <f t="shared" si="36"/>
        <v>0</v>
      </c>
      <c r="BH1383" s="96">
        <f t="shared" si="37"/>
        <v>0</v>
      </c>
      <c r="BI1383" s="96">
        <f t="shared" si="38"/>
        <v>0</v>
      </c>
      <c r="BJ1383" s="17" t="s">
        <v>85</v>
      </c>
      <c r="BK1383" s="162">
        <f t="shared" si="39"/>
        <v>0</v>
      </c>
      <c r="BL1383" s="17" t="s">
        <v>202</v>
      </c>
      <c r="BM1383" s="161" t="s">
        <v>1851</v>
      </c>
    </row>
    <row r="1384" spans="2:65" s="1" customFormat="1" ht="37.9" customHeight="1" x14ac:dyDescent="0.2">
      <c r="B1384" s="149"/>
      <c r="C1384" s="191" t="s">
        <v>1112</v>
      </c>
      <c r="D1384" s="191" t="s">
        <v>262</v>
      </c>
      <c r="E1384" s="192" t="s">
        <v>1852</v>
      </c>
      <c r="F1384" s="193" t="s">
        <v>1853</v>
      </c>
      <c r="G1384" s="194" t="s">
        <v>254</v>
      </c>
      <c r="H1384" s="195">
        <v>3</v>
      </c>
      <c r="I1384" s="196"/>
      <c r="J1384" s="195">
        <f t="shared" si="30"/>
        <v>0</v>
      </c>
      <c r="K1384" s="197"/>
      <c r="L1384" s="198"/>
      <c r="M1384" s="199" t="s">
        <v>1</v>
      </c>
      <c r="N1384" s="200" t="s">
        <v>42</v>
      </c>
      <c r="P1384" s="159">
        <f t="shared" si="31"/>
        <v>0</v>
      </c>
      <c r="Q1384" s="159">
        <v>0</v>
      </c>
      <c r="R1384" s="159">
        <f t="shared" si="32"/>
        <v>0</v>
      </c>
      <c r="S1384" s="159">
        <v>0</v>
      </c>
      <c r="T1384" s="160">
        <f t="shared" si="33"/>
        <v>0</v>
      </c>
      <c r="AR1384" s="161" t="s">
        <v>249</v>
      </c>
      <c r="AT1384" s="161" t="s">
        <v>262</v>
      </c>
      <c r="AU1384" s="161" t="s">
        <v>85</v>
      </c>
      <c r="AY1384" s="17" t="s">
        <v>167</v>
      </c>
      <c r="BE1384" s="96">
        <f t="shared" si="34"/>
        <v>0</v>
      </c>
      <c r="BF1384" s="96">
        <f t="shared" si="35"/>
        <v>0</v>
      </c>
      <c r="BG1384" s="96">
        <f t="shared" si="36"/>
        <v>0</v>
      </c>
      <c r="BH1384" s="96">
        <f t="shared" si="37"/>
        <v>0</v>
      </c>
      <c r="BI1384" s="96">
        <f t="shared" si="38"/>
        <v>0</v>
      </c>
      <c r="BJ1384" s="17" t="s">
        <v>85</v>
      </c>
      <c r="BK1384" s="162">
        <f t="shared" si="39"/>
        <v>0</v>
      </c>
      <c r="BL1384" s="17" t="s">
        <v>202</v>
      </c>
      <c r="BM1384" s="161" t="s">
        <v>1854</v>
      </c>
    </row>
    <row r="1385" spans="2:65" s="1" customFormat="1" ht="37.9" customHeight="1" x14ac:dyDescent="0.2">
      <c r="B1385" s="149"/>
      <c r="C1385" s="191" t="s">
        <v>1855</v>
      </c>
      <c r="D1385" s="191" t="s">
        <v>262</v>
      </c>
      <c r="E1385" s="192" t="s">
        <v>1856</v>
      </c>
      <c r="F1385" s="193" t="s">
        <v>1857</v>
      </c>
      <c r="G1385" s="194" t="s">
        <v>254</v>
      </c>
      <c r="H1385" s="195">
        <v>4</v>
      </c>
      <c r="I1385" s="196"/>
      <c r="J1385" s="195">
        <f t="shared" si="30"/>
        <v>0</v>
      </c>
      <c r="K1385" s="197"/>
      <c r="L1385" s="198"/>
      <c r="M1385" s="199" t="s">
        <v>1</v>
      </c>
      <c r="N1385" s="200" t="s">
        <v>42</v>
      </c>
      <c r="P1385" s="159">
        <f t="shared" si="31"/>
        <v>0</v>
      </c>
      <c r="Q1385" s="159">
        <v>0</v>
      </c>
      <c r="R1385" s="159">
        <f t="shared" si="32"/>
        <v>0</v>
      </c>
      <c r="S1385" s="159">
        <v>0</v>
      </c>
      <c r="T1385" s="160">
        <f t="shared" si="33"/>
        <v>0</v>
      </c>
      <c r="AR1385" s="161" t="s">
        <v>249</v>
      </c>
      <c r="AT1385" s="161" t="s">
        <v>262</v>
      </c>
      <c r="AU1385" s="161" t="s">
        <v>85</v>
      </c>
      <c r="AY1385" s="17" t="s">
        <v>167</v>
      </c>
      <c r="BE1385" s="96">
        <f t="shared" si="34"/>
        <v>0</v>
      </c>
      <c r="BF1385" s="96">
        <f t="shared" si="35"/>
        <v>0</v>
      </c>
      <c r="BG1385" s="96">
        <f t="shared" si="36"/>
        <v>0</v>
      </c>
      <c r="BH1385" s="96">
        <f t="shared" si="37"/>
        <v>0</v>
      </c>
      <c r="BI1385" s="96">
        <f t="shared" si="38"/>
        <v>0</v>
      </c>
      <c r="BJ1385" s="17" t="s">
        <v>85</v>
      </c>
      <c r="BK1385" s="162">
        <f t="shared" si="39"/>
        <v>0</v>
      </c>
      <c r="BL1385" s="17" t="s">
        <v>202</v>
      </c>
      <c r="BM1385" s="161" t="s">
        <v>1858</v>
      </c>
    </row>
    <row r="1386" spans="2:65" s="1" customFormat="1" ht="37.9" customHeight="1" x14ac:dyDescent="0.2">
      <c r="B1386" s="149"/>
      <c r="C1386" s="191" t="s">
        <v>1116</v>
      </c>
      <c r="D1386" s="191" t="s">
        <v>262</v>
      </c>
      <c r="E1386" s="192" t="s">
        <v>1859</v>
      </c>
      <c r="F1386" s="193" t="s">
        <v>1860</v>
      </c>
      <c r="G1386" s="194" t="s">
        <v>254</v>
      </c>
      <c r="H1386" s="195">
        <v>1</v>
      </c>
      <c r="I1386" s="196"/>
      <c r="J1386" s="195">
        <f t="shared" si="30"/>
        <v>0</v>
      </c>
      <c r="K1386" s="197"/>
      <c r="L1386" s="198"/>
      <c r="M1386" s="199" t="s">
        <v>1</v>
      </c>
      <c r="N1386" s="200" t="s">
        <v>42</v>
      </c>
      <c r="P1386" s="159">
        <f t="shared" si="31"/>
        <v>0</v>
      </c>
      <c r="Q1386" s="159">
        <v>0</v>
      </c>
      <c r="R1386" s="159">
        <f t="shared" si="32"/>
        <v>0</v>
      </c>
      <c r="S1386" s="159">
        <v>0</v>
      </c>
      <c r="T1386" s="160">
        <f t="shared" si="33"/>
        <v>0</v>
      </c>
      <c r="AR1386" s="161" t="s">
        <v>249</v>
      </c>
      <c r="AT1386" s="161" t="s">
        <v>262</v>
      </c>
      <c r="AU1386" s="161" t="s">
        <v>85</v>
      </c>
      <c r="AY1386" s="17" t="s">
        <v>167</v>
      </c>
      <c r="BE1386" s="96">
        <f t="shared" si="34"/>
        <v>0</v>
      </c>
      <c r="BF1386" s="96">
        <f t="shared" si="35"/>
        <v>0</v>
      </c>
      <c r="BG1386" s="96">
        <f t="shared" si="36"/>
        <v>0</v>
      </c>
      <c r="BH1386" s="96">
        <f t="shared" si="37"/>
        <v>0</v>
      </c>
      <c r="BI1386" s="96">
        <f t="shared" si="38"/>
        <v>0</v>
      </c>
      <c r="BJ1386" s="17" t="s">
        <v>85</v>
      </c>
      <c r="BK1386" s="162">
        <f t="shared" si="39"/>
        <v>0</v>
      </c>
      <c r="BL1386" s="17" t="s">
        <v>202</v>
      </c>
      <c r="BM1386" s="161" t="s">
        <v>1861</v>
      </c>
    </row>
    <row r="1387" spans="2:65" s="1" customFormat="1" ht="37.9" customHeight="1" x14ac:dyDescent="0.2">
      <c r="B1387" s="149"/>
      <c r="C1387" s="191" t="s">
        <v>1862</v>
      </c>
      <c r="D1387" s="191" t="s">
        <v>262</v>
      </c>
      <c r="E1387" s="192" t="s">
        <v>1863</v>
      </c>
      <c r="F1387" s="193" t="s">
        <v>1864</v>
      </c>
      <c r="G1387" s="194" t="s">
        <v>254</v>
      </c>
      <c r="H1387" s="195">
        <v>1</v>
      </c>
      <c r="I1387" s="196"/>
      <c r="J1387" s="195">
        <f t="shared" si="30"/>
        <v>0</v>
      </c>
      <c r="K1387" s="197"/>
      <c r="L1387" s="198"/>
      <c r="M1387" s="199" t="s">
        <v>1</v>
      </c>
      <c r="N1387" s="200" t="s">
        <v>42</v>
      </c>
      <c r="P1387" s="159">
        <f t="shared" si="31"/>
        <v>0</v>
      </c>
      <c r="Q1387" s="159">
        <v>0</v>
      </c>
      <c r="R1387" s="159">
        <f t="shared" si="32"/>
        <v>0</v>
      </c>
      <c r="S1387" s="159">
        <v>0</v>
      </c>
      <c r="T1387" s="160">
        <f t="shared" si="33"/>
        <v>0</v>
      </c>
      <c r="AR1387" s="161" t="s">
        <v>249</v>
      </c>
      <c r="AT1387" s="161" t="s">
        <v>262</v>
      </c>
      <c r="AU1387" s="161" t="s">
        <v>85</v>
      </c>
      <c r="AY1387" s="17" t="s">
        <v>167</v>
      </c>
      <c r="BE1387" s="96">
        <f t="shared" si="34"/>
        <v>0</v>
      </c>
      <c r="BF1387" s="96">
        <f t="shared" si="35"/>
        <v>0</v>
      </c>
      <c r="BG1387" s="96">
        <f t="shared" si="36"/>
        <v>0</v>
      </c>
      <c r="BH1387" s="96">
        <f t="shared" si="37"/>
        <v>0</v>
      </c>
      <c r="BI1387" s="96">
        <f t="shared" si="38"/>
        <v>0</v>
      </c>
      <c r="BJ1387" s="17" t="s">
        <v>85</v>
      </c>
      <c r="BK1387" s="162">
        <f t="shared" si="39"/>
        <v>0</v>
      </c>
      <c r="BL1387" s="17" t="s">
        <v>202</v>
      </c>
      <c r="BM1387" s="161" t="s">
        <v>1865</v>
      </c>
    </row>
    <row r="1388" spans="2:65" s="1" customFormat="1" ht="33" customHeight="1" x14ac:dyDescent="0.2">
      <c r="B1388" s="149"/>
      <c r="C1388" s="191" t="s">
        <v>1119</v>
      </c>
      <c r="D1388" s="191" t="s">
        <v>262</v>
      </c>
      <c r="E1388" s="192" t="s">
        <v>1866</v>
      </c>
      <c r="F1388" s="193" t="s">
        <v>1867</v>
      </c>
      <c r="G1388" s="194" t="s">
        <v>254</v>
      </c>
      <c r="H1388" s="195">
        <v>1</v>
      </c>
      <c r="I1388" s="196"/>
      <c r="J1388" s="195">
        <f t="shared" si="30"/>
        <v>0</v>
      </c>
      <c r="K1388" s="197"/>
      <c r="L1388" s="198"/>
      <c r="M1388" s="199" t="s">
        <v>1</v>
      </c>
      <c r="N1388" s="200" t="s">
        <v>42</v>
      </c>
      <c r="P1388" s="159">
        <f t="shared" si="31"/>
        <v>0</v>
      </c>
      <c r="Q1388" s="159">
        <v>0</v>
      </c>
      <c r="R1388" s="159">
        <f t="shared" si="32"/>
        <v>0</v>
      </c>
      <c r="S1388" s="159">
        <v>0</v>
      </c>
      <c r="T1388" s="160">
        <f t="shared" si="33"/>
        <v>0</v>
      </c>
      <c r="AR1388" s="161" t="s">
        <v>249</v>
      </c>
      <c r="AT1388" s="161" t="s">
        <v>262</v>
      </c>
      <c r="AU1388" s="161" t="s">
        <v>85</v>
      </c>
      <c r="AY1388" s="17" t="s">
        <v>167</v>
      </c>
      <c r="BE1388" s="96">
        <f t="shared" si="34"/>
        <v>0</v>
      </c>
      <c r="BF1388" s="96">
        <f t="shared" si="35"/>
        <v>0</v>
      </c>
      <c r="BG1388" s="96">
        <f t="shared" si="36"/>
        <v>0</v>
      </c>
      <c r="BH1388" s="96">
        <f t="shared" si="37"/>
        <v>0</v>
      </c>
      <c r="BI1388" s="96">
        <f t="shared" si="38"/>
        <v>0</v>
      </c>
      <c r="BJ1388" s="17" t="s">
        <v>85</v>
      </c>
      <c r="BK1388" s="162">
        <f t="shared" si="39"/>
        <v>0</v>
      </c>
      <c r="BL1388" s="17" t="s">
        <v>202</v>
      </c>
      <c r="BM1388" s="161" t="s">
        <v>1868</v>
      </c>
    </row>
    <row r="1389" spans="2:65" s="1" customFormat="1" ht="37.9" customHeight="1" x14ac:dyDescent="0.2">
      <c r="B1389" s="149"/>
      <c r="C1389" s="191" t="s">
        <v>1869</v>
      </c>
      <c r="D1389" s="191" t="s">
        <v>262</v>
      </c>
      <c r="E1389" s="192" t="s">
        <v>1870</v>
      </c>
      <c r="F1389" s="193" t="s">
        <v>1871</v>
      </c>
      <c r="G1389" s="194" t="s">
        <v>254</v>
      </c>
      <c r="H1389" s="195">
        <v>2</v>
      </c>
      <c r="I1389" s="196"/>
      <c r="J1389" s="195">
        <f t="shared" si="30"/>
        <v>0</v>
      </c>
      <c r="K1389" s="197"/>
      <c r="L1389" s="198"/>
      <c r="M1389" s="199" t="s">
        <v>1</v>
      </c>
      <c r="N1389" s="200" t="s">
        <v>42</v>
      </c>
      <c r="P1389" s="159">
        <f t="shared" si="31"/>
        <v>0</v>
      </c>
      <c r="Q1389" s="159">
        <v>0</v>
      </c>
      <c r="R1389" s="159">
        <f t="shared" si="32"/>
        <v>0</v>
      </c>
      <c r="S1389" s="159">
        <v>0</v>
      </c>
      <c r="T1389" s="160">
        <f t="shared" si="33"/>
        <v>0</v>
      </c>
      <c r="AR1389" s="161" t="s">
        <v>249</v>
      </c>
      <c r="AT1389" s="161" t="s">
        <v>262</v>
      </c>
      <c r="AU1389" s="161" t="s">
        <v>85</v>
      </c>
      <c r="AY1389" s="17" t="s">
        <v>167</v>
      </c>
      <c r="BE1389" s="96">
        <f t="shared" si="34"/>
        <v>0</v>
      </c>
      <c r="BF1389" s="96">
        <f t="shared" si="35"/>
        <v>0</v>
      </c>
      <c r="BG1389" s="96">
        <f t="shared" si="36"/>
        <v>0</v>
      </c>
      <c r="BH1389" s="96">
        <f t="shared" si="37"/>
        <v>0</v>
      </c>
      <c r="BI1389" s="96">
        <f t="shared" si="38"/>
        <v>0</v>
      </c>
      <c r="BJ1389" s="17" t="s">
        <v>85</v>
      </c>
      <c r="BK1389" s="162">
        <f t="shared" si="39"/>
        <v>0</v>
      </c>
      <c r="BL1389" s="17" t="s">
        <v>202</v>
      </c>
      <c r="BM1389" s="161" t="s">
        <v>1872</v>
      </c>
    </row>
    <row r="1390" spans="2:65" s="1" customFormat="1" ht="16.5" customHeight="1" x14ac:dyDescent="0.2">
      <c r="B1390" s="149"/>
      <c r="C1390" s="150" t="s">
        <v>1128</v>
      </c>
      <c r="D1390" s="150" t="s">
        <v>169</v>
      </c>
      <c r="E1390" s="151" t="s">
        <v>1873</v>
      </c>
      <c r="F1390" s="152" t="s">
        <v>1874</v>
      </c>
      <c r="G1390" s="153" t="s">
        <v>254</v>
      </c>
      <c r="H1390" s="154">
        <v>8</v>
      </c>
      <c r="I1390" s="155"/>
      <c r="J1390" s="154">
        <f t="shared" si="30"/>
        <v>0</v>
      </c>
      <c r="K1390" s="156"/>
      <c r="L1390" s="33"/>
      <c r="M1390" s="157" t="s">
        <v>1</v>
      </c>
      <c r="N1390" s="158" t="s">
        <v>42</v>
      </c>
      <c r="P1390" s="159">
        <f t="shared" si="31"/>
        <v>0</v>
      </c>
      <c r="Q1390" s="159">
        <v>0</v>
      </c>
      <c r="R1390" s="159">
        <f t="shared" si="32"/>
        <v>0</v>
      </c>
      <c r="S1390" s="159">
        <v>0</v>
      </c>
      <c r="T1390" s="160">
        <f t="shared" si="33"/>
        <v>0</v>
      </c>
      <c r="AR1390" s="161" t="s">
        <v>202</v>
      </c>
      <c r="AT1390" s="161" t="s">
        <v>169</v>
      </c>
      <c r="AU1390" s="161" t="s">
        <v>85</v>
      </c>
      <c r="AY1390" s="17" t="s">
        <v>167</v>
      </c>
      <c r="BE1390" s="96">
        <f t="shared" si="34"/>
        <v>0</v>
      </c>
      <c r="BF1390" s="96">
        <f t="shared" si="35"/>
        <v>0</v>
      </c>
      <c r="BG1390" s="96">
        <f t="shared" si="36"/>
        <v>0</v>
      </c>
      <c r="BH1390" s="96">
        <f t="shared" si="37"/>
        <v>0</v>
      </c>
      <c r="BI1390" s="96">
        <f t="shared" si="38"/>
        <v>0</v>
      </c>
      <c r="BJ1390" s="17" t="s">
        <v>85</v>
      </c>
      <c r="BK1390" s="162">
        <f t="shared" si="39"/>
        <v>0</v>
      </c>
      <c r="BL1390" s="17" t="s">
        <v>202</v>
      </c>
      <c r="BM1390" s="161" t="s">
        <v>1875</v>
      </c>
    </row>
    <row r="1391" spans="2:65" s="12" customFormat="1" x14ac:dyDescent="0.2">
      <c r="B1391" s="163"/>
      <c r="D1391" s="164" t="s">
        <v>173</v>
      </c>
      <c r="E1391" s="165" t="s">
        <v>1</v>
      </c>
      <c r="F1391" s="166" t="s">
        <v>1876</v>
      </c>
      <c r="H1391" s="167">
        <v>6</v>
      </c>
      <c r="I1391" s="168"/>
      <c r="L1391" s="163"/>
      <c r="M1391" s="169"/>
      <c r="T1391" s="170"/>
      <c r="AT1391" s="165" t="s">
        <v>173</v>
      </c>
      <c r="AU1391" s="165" t="s">
        <v>85</v>
      </c>
      <c r="AV1391" s="12" t="s">
        <v>85</v>
      </c>
      <c r="AW1391" s="12" t="s">
        <v>29</v>
      </c>
      <c r="AX1391" s="12" t="s">
        <v>76</v>
      </c>
      <c r="AY1391" s="165" t="s">
        <v>167</v>
      </c>
    </row>
    <row r="1392" spans="2:65" s="12" customFormat="1" x14ac:dyDescent="0.2">
      <c r="B1392" s="163"/>
      <c r="D1392" s="164" t="s">
        <v>173</v>
      </c>
      <c r="E1392" s="165" t="s">
        <v>1</v>
      </c>
      <c r="F1392" s="166" t="s">
        <v>1877</v>
      </c>
      <c r="H1392" s="167">
        <v>2</v>
      </c>
      <c r="I1392" s="168"/>
      <c r="L1392" s="163"/>
      <c r="M1392" s="169"/>
      <c r="T1392" s="170"/>
      <c r="AT1392" s="165" t="s">
        <v>173</v>
      </c>
      <c r="AU1392" s="165" t="s">
        <v>85</v>
      </c>
      <c r="AV1392" s="12" t="s">
        <v>85</v>
      </c>
      <c r="AW1392" s="12" t="s">
        <v>29</v>
      </c>
      <c r="AX1392" s="12" t="s">
        <v>76</v>
      </c>
      <c r="AY1392" s="165" t="s">
        <v>167</v>
      </c>
    </row>
    <row r="1393" spans="2:65" s="13" customFormat="1" x14ac:dyDescent="0.2">
      <c r="B1393" s="171"/>
      <c r="D1393" s="164" t="s">
        <v>173</v>
      </c>
      <c r="E1393" s="172" t="s">
        <v>1</v>
      </c>
      <c r="F1393" s="173" t="s">
        <v>177</v>
      </c>
      <c r="H1393" s="174">
        <v>8</v>
      </c>
      <c r="I1393" s="175"/>
      <c r="L1393" s="171"/>
      <c r="M1393" s="176"/>
      <c r="T1393" s="177"/>
      <c r="AT1393" s="172" t="s">
        <v>173</v>
      </c>
      <c r="AU1393" s="172" t="s">
        <v>85</v>
      </c>
      <c r="AV1393" s="13" t="s">
        <v>91</v>
      </c>
      <c r="AW1393" s="13" t="s">
        <v>29</v>
      </c>
      <c r="AX1393" s="13" t="s">
        <v>81</v>
      </c>
      <c r="AY1393" s="172" t="s">
        <v>167</v>
      </c>
    </row>
    <row r="1394" spans="2:65" s="1" customFormat="1" ht="24.2" customHeight="1" x14ac:dyDescent="0.2">
      <c r="B1394" s="149"/>
      <c r="C1394" s="191" t="s">
        <v>1878</v>
      </c>
      <c r="D1394" s="191" t="s">
        <v>262</v>
      </c>
      <c r="E1394" s="192" t="s">
        <v>1879</v>
      </c>
      <c r="F1394" s="193" t="s">
        <v>1880</v>
      </c>
      <c r="G1394" s="194" t="s">
        <v>254</v>
      </c>
      <c r="H1394" s="195">
        <v>8</v>
      </c>
      <c r="I1394" s="196"/>
      <c r="J1394" s="195">
        <f>ROUND(I1394*H1394,3)</f>
        <v>0</v>
      </c>
      <c r="K1394" s="197"/>
      <c r="L1394" s="198"/>
      <c r="M1394" s="199" t="s">
        <v>1</v>
      </c>
      <c r="N1394" s="200" t="s">
        <v>42</v>
      </c>
      <c r="P1394" s="159">
        <f>O1394*H1394</f>
        <v>0</v>
      </c>
      <c r="Q1394" s="159">
        <v>0</v>
      </c>
      <c r="R1394" s="159">
        <f>Q1394*H1394</f>
        <v>0</v>
      </c>
      <c r="S1394" s="159">
        <v>0</v>
      </c>
      <c r="T1394" s="160">
        <f>S1394*H1394</f>
        <v>0</v>
      </c>
      <c r="AR1394" s="161" t="s">
        <v>249</v>
      </c>
      <c r="AT1394" s="161" t="s">
        <v>262</v>
      </c>
      <c r="AU1394" s="161" t="s">
        <v>85</v>
      </c>
      <c r="AY1394" s="17" t="s">
        <v>167</v>
      </c>
      <c r="BE1394" s="96">
        <f>IF(N1394="základná",J1394,0)</f>
        <v>0</v>
      </c>
      <c r="BF1394" s="96">
        <f>IF(N1394="znížená",J1394,0)</f>
        <v>0</v>
      </c>
      <c r="BG1394" s="96">
        <f>IF(N1394="zákl. prenesená",J1394,0)</f>
        <v>0</v>
      </c>
      <c r="BH1394" s="96">
        <f>IF(N1394="zníž. prenesená",J1394,0)</f>
        <v>0</v>
      </c>
      <c r="BI1394" s="96">
        <f>IF(N1394="nulová",J1394,0)</f>
        <v>0</v>
      </c>
      <c r="BJ1394" s="17" t="s">
        <v>85</v>
      </c>
      <c r="BK1394" s="162">
        <f>ROUND(I1394*H1394,3)</f>
        <v>0</v>
      </c>
      <c r="BL1394" s="17" t="s">
        <v>202</v>
      </c>
      <c r="BM1394" s="161" t="s">
        <v>1881</v>
      </c>
    </row>
    <row r="1395" spans="2:65" s="1" customFormat="1" ht="24.2" customHeight="1" x14ac:dyDescent="0.2">
      <c r="B1395" s="149"/>
      <c r="C1395" s="150" t="s">
        <v>1132</v>
      </c>
      <c r="D1395" s="150" t="s">
        <v>169</v>
      </c>
      <c r="E1395" s="151" t="s">
        <v>1882</v>
      </c>
      <c r="F1395" s="152" t="s">
        <v>1883</v>
      </c>
      <c r="G1395" s="153" t="s">
        <v>957</v>
      </c>
      <c r="H1395" s="155"/>
      <c r="I1395" s="155"/>
      <c r="J1395" s="154">
        <f>ROUND(I1395*H1395,3)</f>
        <v>0</v>
      </c>
      <c r="K1395" s="156"/>
      <c r="L1395" s="33"/>
      <c r="M1395" s="157" t="s">
        <v>1</v>
      </c>
      <c r="N1395" s="158" t="s">
        <v>42</v>
      </c>
      <c r="P1395" s="159">
        <f>O1395*H1395</f>
        <v>0</v>
      </c>
      <c r="Q1395" s="159">
        <v>0</v>
      </c>
      <c r="R1395" s="159">
        <f>Q1395*H1395</f>
        <v>0</v>
      </c>
      <c r="S1395" s="159">
        <v>0</v>
      </c>
      <c r="T1395" s="160">
        <f>S1395*H1395</f>
        <v>0</v>
      </c>
      <c r="AR1395" s="161" t="s">
        <v>202</v>
      </c>
      <c r="AT1395" s="161" t="s">
        <v>169</v>
      </c>
      <c r="AU1395" s="161" t="s">
        <v>85</v>
      </c>
      <c r="AY1395" s="17" t="s">
        <v>167</v>
      </c>
      <c r="BE1395" s="96">
        <f>IF(N1395="základná",J1395,0)</f>
        <v>0</v>
      </c>
      <c r="BF1395" s="96">
        <f>IF(N1395="znížená",J1395,0)</f>
        <v>0</v>
      </c>
      <c r="BG1395" s="96">
        <f>IF(N1395="zákl. prenesená",J1395,0)</f>
        <v>0</v>
      </c>
      <c r="BH1395" s="96">
        <f>IF(N1395="zníž. prenesená",J1395,0)</f>
        <v>0</v>
      </c>
      <c r="BI1395" s="96">
        <f>IF(N1395="nulová",J1395,0)</f>
        <v>0</v>
      </c>
      <c r="BJ1395" s="17" t="s">
        <v>85</v>
      </c>
      <c r="BK1395" s="162">
        <f>ROUND(I1395*H1395,3)</f>
        <v>0</v>
      </c>
      <c r="BL1395" s="17" t="s">
        <v>202</v>
      </c>
      <c r="BM1395" s="161" t="s">
        <v>1884</v>
      </c>
    </row>
    <row r="1396" spans="2:65" s="11" customFormat="1" ht="22.9" customHeight="1" x14ac:dyDescent="0.2">
      <c r="B1396" s="137"/>
      <c r="D1396" s="138" t="s">
        <v>75</v>
      </c>
      <c r="E1396" s="147" t="s">
        <v>1885</v>
      </c>
      <c r="F1396" s="147" t="s">
        <v>1886</v>
      </c>
      <c r="I1396" s="140"/>
      <c r="J1396" s="148">
        <f>BK1396</f>
        <v>0</v>
      </c>
      <c r="L1396" s="137"/>
      <c r="M1396" s="142"/>
      <c r="P1396" s="143">
        <f>SUM(P1397:P1423)</f>
        <v>0</v>
      </c>
      <c r="R1396" s="143">
        <f>SUM(R1397:R1423)</f>
        <v>0</v>
      </c>
      <c r="T1396" s="144">
        <f>SUM(T1397:T1423)</f>
        <v>0</v>
      </c>
      <c r="AR1396" s="138" t="s">
        <v>85</v>
      </c>
      <c r="AT1396" s="145" t="s">
        <v>75</v>
      </c>
      <c r="AU1396" s="145" t="s">
        <v>81</v>
      </c>
      <c r="AY1396" s="138" t="s">
        <v>167</v>
      </c>
      <c r="BK1396" s="146">
        <f>SUM(BK1397:BK1423)</f>
        <v>0</v>
      </c>
    </row>
    <row r="1397" spans="2:65" s="1" customFormat="1" ht="24.2" customHeight="1" x14ac:dyDescent="0.2">
      <c r="B1397" s="149"/>
      <c r="C1397" s="150" t="s">
        <v>1887</v>
      </c>
      <c r="D1397" s="150" t="s">
        <v>169</v>
      </c>
      <c r="E1397" s="151" t="s">
        <v>1888</v>
      </c>
      <c r="F1397" s="152" t="s">
        <v>1889</v>
      </c>
      <c r="G1397" s="153" t="s">
        <v>299</v>
      </c>
      <c r="H1397" s="154">
        <v>66.02</v>
      </c>
      <c r="I1397" s="155"/>
      <c r="J1397" s="154">
        <f>ROUND(I1397*H1397,3)</f>
        <v>0</v>
      </c>
      <c r="K1397" s="156"/>
      <c r="L1397" s="33"/>
      <c r="M1397" s="157" t="s">
        <v>1</v>
      </c>
      <c r="N1397" s="158" t="s">
        <v>42</v>
      </c>
      <c r="P1397" s="159">
        <f>O1397*H1397</f>
        <v>0</v>
      </c>
      <c r="Q1397" s="159">
        <v>0</v>
      </c>
      <c r="R1397" s="159">
        <f>Q1397*H1397</f>
        <v>0</v>
      </c>
      <c r="S1397" s="159">
        <v>0</v>
      </c>
      <c r="T1397" s="160">
        <f>S1397*H1397</f>
        <v>0</v>
      </c>
      <c r="AR1397" s="161" t="s">
        <v>202</v>
      </c>
      <c r="AT1397" s="161" t="s">
        <v>169</v>
      </c>
      <c r="AU1397" s="161" t="s">
        <v>85</v>
      </c>
      <c r="AY1397" s="17" t="s">
        <v>167</v>
      </c>
      <c r="BE1397" s="96">
        <f>IF(N1397="základná",J1397,0)</f>
        <v>0</v>
      </c>
      <c r="BF1397" s="96">
        <f>IF(N1397="znížená",J1397,0)</f>
        <v>0</v>
      </c>
      <c r="BG1397" s="96">
        <f>IF(N1397="zákl. prenesená",J1397,0)</f>
        <v>0</v>
      </c>
      <c r="BH1397" s="96">
        <f>IF(N1397="zníž. prenesená",J1397,0)</f>
        <v>0</v>
      </c>
      <c r="BI1397" s="96">
        <f>IF(N1397="nulová",J1397,0)</f>
        <v>0</v>
      </c>
      <c r="BJ1397" s="17" t="s">
        <v>85</v>
      </c>
      <c r="BK1397" s="162">
        <f>ROUND(I1397*H1397,3)</f>
        <v>0</v>
      </c>
      <c r="BL1397" s="17" t="s">
        <v>202</v>
      </c>
      <c r="BM1397" s="161" t="s">
        <v>1890</v>
      </c>
    </row>
    <row r="1398" spans="2:65" s="12" customFormat="1" ht="33.75" x14ac:dyDescent="0.2">
      <c r="B1398" s="163"/>
      <c r="D1398" s="164" t="s">
        <v>173</v>
      </c>
      <c r="E1398" s="165" t="s">
        <v>1</v>
      </c>
      <c r="F1398" s="166" t="s">
        <v>1891</v>
      </c>
      <c r="H1398" s="167">
        <v>66.02</v>
      </c>
      <c r="I1398" s="168"/>
      <c r="L1398" s="163"/>
      <c r="M1398" s="169"/>
      <c r="T1398" s="170"/>
      <c r="AT1398" s="165" t="s">
        <v>173</v>
      </c>
      <c r="AU1398" s="165" t="s">
        <v>85</v>
      </c>
      <c r="AV1398" s="12" t="s">
        <v>85</v>
      </c>
      <c r="AW1398" s="12" t="s">
        <v>29</v>
      </c>
      <c r="AX1398" s="12" t="s">
        <v>76</v>
      </c>
      <c r="AY1398" s="165" t="s">
        <v>167</v>
      </c>
    </row>
    <row r="1399" spans="2:65" s="13" customFormat="1" x14ac:dyDescent="0.2">
      <c r="B1399" s="171"/>
      <c r="D1399" s="164" t="s">
        <v>173</v>
      </c>
      <c r="E1399" s="172" t="s">
        <v>1</v>
      </c>
      <c r="F1399" s="173" t="s">
        <v>177</v>
      </c>
      <c r="H1399" s="174">
        <v>66.02</v>
      </c>
      <c r="I1399" s="175"/>
      <c r="L1399" s="171"/>
      <c r="M1399" s="176"/>
      <c r="T1399" s="177"/>
      <c r="AT1399" s="172" t="s">
        <v>173</v>
      </c>
      <c r="AU1399" s="172" t="s">
        <v>85</v>
      </c>
      <c r="AV1399" s="13" t="s">
        <v>91</v>
      </c>
      <c r="AW1399" s="13" t="s">
        <v>29</v>
      </c>
      <c r="AX1399" s="13" t="s">
        <v>81</v>
      </c>
      <c r="AY1399" s="172" t="s">
        <v>167</v>
      </c>
    </row>
    <row r="1400" spans="2:65" s="1" customFormat="1" ht="24.2" customHeight="1" x14ac:dyDescent="0.2">
      <c r="B1400" s="149"/>
      <c r="C1400" s="150" t="s">
        <v>1137</v>
      </c>
      <c r="D1400" s="150" t="s">
        <v>169</v>
      </c>
      <c r="E1400" s="151" t="s">
        <v>1892</v>
      </c>
      <c r="F1400" s="152" t="s">
        <v>1893</v>
      </c>
      <c r="G1400" s="153" t="s">
        <v>299</v>
      </c>
      <c r="H1400" s="154">
        <v>181.23599999999999</v>
      </c>
      <c r="I1400" s="155"/>
      <c r="J1400" s="154">
        <f>ROUND(I1400*H1400,3)</f>
        <v>0</v>
      </c>
      <c r="K1400" s="156"/>
      <c r="L1400" s="33"/>
      <c r="M1400" s="157" t="s">
        <v>1</v>
      </c>
      <c r="N1400" s="158" t="s">
        <v>42</v>
      </c>
      <c r="P1400" s="159">
        <f>O1400*H1400</f>
        <v>0</v>
      </c>
      <c r="Q1400" s="159">
        <v>0</v>
      </c>
      <c r="R1400" s="159">
        <f>Q1400*H1400</f>
        <v>0</v>
      </c>
      <c r="S1400" s="159">
        <v>0</v>
      </c>
      <c r="T1400" s="160">
        <f>S1400*H1400</f>
        <v>0</v>
      </c>
      <c r="AR1400" s="161" t="s">
        <v>202</v>
      </c>
      <c r="AT1400" s="161" t="s">
        <v>169</v>
      </c>
      <c r="AU1400" s="161" t="s">
        <v>85</v>
      </c>
      <c r="AY1400" s="17" t="s">
        <v>167</v>
      </c>
      <c r="BE1400" s="96">
        <f>IF(N1400="základná",J1400,0)</f>
        <v>0</v>
      </c>
      <c r="BF1400" s="96">
        <f>IF(N1400="znížená",J1400,0)</f>
        <v>0</v>
      </c>
      <c r="BG1400" s="96">
        <f>IF(N1400="zákl. prenesená",J1400,0)</f>
        <v>0</v>
      </c>
      <c r="BH1400" s="96">
        <f>IF(N1400="zníž. prenesená",J1400,0)</f>
        <v>0</v>
      </c>
      <c r="BI1400" s="96">
        <f>IF(N1400="nulová",J1400,0)</f>
        <v>0</v>
      </c>
      <c r="BJ1400" s="17" t="s">
        <v>85</v>
      </c>
      <c r="BK1400" s="162">
        <f>ROUND(I1400*H1400,3)</f>
        <v>0</v>
      </c>
      <c r="BL1400" s="17" t="s">
        <v>202</v>
      </c>
      <c r="BM1400" s="161" t="s">
        <v>1894</v>
      </c>
    </row>
    <row r="1401" spans="2:65" s="12" customFormat="1" x14ac:dyDescent="0.2">
      <c r="B1401" s="163"/>
      <c r="D1401" s="164" t="s">
        <v>173</v>
      </c>
      <c r="E1401" s="165" t="s">
        <v>1</v>
      </c>
      <c r="F1401" s="166" t="s">
        <v>1895</v>
      </c>
      <c r="H1401" s="167">
        <v>85.866</v>
      </c>
      <c r="I1401" s="168"/>
      <c r="L1401" s="163"/>
      <c r="M1401" s="169"/>
      <c r="T1401" s="170"/>
      <c r="AT1401" s="165" t="s">
        <v>173</v>
      </c>
      <c r="AU1401" s="165" t="s">
        <v>85</v>
      </c>
      <c r="AV1401" s="12" t="s">
        <v>85</v>
      </c>
      <c r="AW1401" s="12" t="s">
        <v>29</v>
      </c>
      <c r="AX1401" s="12" t="s">
        <v>76</v>
      </c>
      <c r="AY1401" s="165" t="s">
        <v>167</v>
      </c>
    </row>
    <row r="1402" spans="2:65" s="12" customFormat="1" x14ac:dyDescent="0.2">
      <c r="B1402" s="163"/>
      <c r="D1402" s="164" t="s">
        <v>173</v>
      </c>
      <c r="E1402" s="165" t="s">
        <v>1</v>
      </c>
      <c r="F1402" s="166" t="s">
        <v>1896</v>
      </c>
      <c r="H1402" s="167">
        <v>65.12</v>
      </c>
      <c r="I1402" s="168"/>
      <c r="L1402" s="163"/>
      <c r="M1402" s="169"/>
      <c r="T1402" s="170"/>
      <c r="AT1402" s="165" t="s">
        <v>173</v>
      </c>
      <c r="AU1402" s="165" t="s">
        <v>85</v>
      </c>
      <c r="AV1402" s="12" t="s">
        <v>85</v>
      </c>
      <c r="AW1402" s="12" t="s">
        <v>29</v>
      </c>
      <c r="AX1402" s="12" t="s">
        <v>76</v>
      </c>
      <c r="AY1402" s="165" t="s">
        <v>167</v>
      </c>
    </row>
    <row r="1403" spans="2:65" s="12" customFormat="1" x14ac:dyDescent="0.2">
      <c r="B1403" s="163"/>
      <c r="D1403" s="164" t="s">
        <v>173</v>
      </c>
      <c r="E1403" s="165" t="s">
        <v>1</v>
      </c>
      <c r="F1403" s="166" t="s">
        <v>1897</v>
      </c>
      <c r="H1403" s="167">
        <v>30.25</v>
      </c>
      <c r="I1403" s="168"/>
      <c r="L1403" s="163"/>
      <c r="M1403" s="169"/>
      <c r="T1403" s="170"/>
      <c r="AT1403" s="165" t="s">
        <v>173</v>
      </c>
      <c r="AU1403" s="165" t="s">
        <v>85</v>
      </c>
      <c r="AV1403" s="12" t="s">
        <v>85</v>
      </c>
      <c r="AW1403" s="12" t="s">
        <v>29</v>
      </c>
      <c r="AX1403" s="12" t="s">
        <v>76</v>
      </c>
      <c r="AY1403" s="165" t="s">
        <v>167</v>
      </c>
    </row>
    <row r="1404" spans="2:65" s="13" customFormat="1" x14ac:dyDescent="0.2">
      <c r="B1404" s="171"/>
      <c r="D1404" s="164" t="s">
        <v>173</v>
      </c>
      <c r="E1404" s="172" t="s">
        <v>1</v>
      </c>
      <c r="F1404" s="173" t="s">
        <v>177</v>
      </c>
      <c r="H1404" s="174">
        <v>181.23599999999999</v>
      </c>
      <c r="I1404" s="175"/>
      <c r="L1404" s="171"/>
      <c r="M1404" s="176"/>
      <c r="T1404" s="177"/>
      <c r="AT1404" s="172" t="s">
        <v>173</v>
      </c>
      <c r="AU1404" s="172" t="s">
        <v>85</v>
      </c>
      <c r="AV1404" s="13" t="s">
        <v>91</v>
      </c>
      <c r="AW1404" s="13" t="s">
        <v>29</v>
      </c>
      <c r="AX1404" s="13" t="s">
        <v>81</v>
      </c>
      <c r="AY1404" s="172" t="s">
        <v>167</v>
      </c>
    </row>
    <row r="1405" spans="2:65" s="1" customFormat="1" ht="24.2" customHeight="1" x14ac:dyDescent="0.2">
      <c r="B1405" s="149"/>
      <c r="C1405" s="150" t="s">
        <v>1898</v>
      </c>
      <c r="D1405" s="150" t="s">
        <v>169</v>
      </c>
      <c r="E1405" s="151" t="s">
        <v>1899</v>
      </c>
      <c r="F1405" s="152" t="s">
        <v>1900</v>
      </c>
      <c r="G1405" s="153" t="s">
        <v>299</v>
      </c>
      <c r="H1405" s="154">
        <v>74.272000000000006</v>
      </c>
      <c r="I1405" s="155"/>
      <c r="J1405" s="154">
        <f>ROUND(I1405*H1405,3)</f>
        <v>0</v>
      </c>
      <c r="K1405" s="156"/>
      <c r="L1405" s="33"/>
      <c r="M1405" s="157" t="s">
        <v>1</v>
      </c>
      <c r="N1405" s="158" t="s">
        <v>42</v>
      </c>
      <c r="P1405" s="159">
        <f>O1405*H1405</f>
        <v>0</v>
      </c>
      <c r="Q1405" s="159">
        <v>0</v>
      </c>
      <c r="R1405" s="159">
        <f>Q1405*H1405</f>
        <v>0</v>
      </c>
      <c r="S1405" s="159">
        <v>0</v>
      </c>
      <c r="T1405" s="160">
        <f>S1405*H1405</f>
        <v>0</v>
      </c>
      <c r="AR1405" s="161" t="s">
        <v>202</v>
      </c>
      <c r="AT1405" s="161" t="s">
        <v>169</v>
      </c>
      <c r="AU1405" s="161" t="s">
        <v>85</v>
      </c>
      <c r="AY1405" s="17" t="s">
        <v>167</v>
      </c>
      <c r="BE1405" s="96">
        <f>IF(N1405="základná",J1405,0)</f>
        <v>0</v>
      </c>
      <c r="BF1405" s="96">
        <f>IF(N1405="znížená",J1405,0)</f>
        <v>0</v>
      </c>
      <c r="BG1405" s="96">
        <f>IF(N1405="zákl. prenesená",J1405,0)</f>
        <v>0</v>
      </c>
      <c r="BH1405" s="96">
        <f>IF(N1405="zníž. prenesená",J1405,0)</f>
        <v>0</v>
      </c>
      <c r="BI1405" s="96">
        <f>IF(N1405="nulová",J1405,0)</f>
        <v>0</v>
      </c>
      <c r="BJ1405" s="17" t="s">
        <v>85</v>
      </c>
      <c r="BK1405" s="162">
        <f>ROUND(I1405*H1405,3)</f>
        <v>0</v>
      </c>
      <c r="BL1405" s="17" t="s">
        <v>202</v>
      </c>
      <c r="BM1405" s="161" t="s">
        <v>1901</v>
      </c>
    </row>
    <row r="1406" spans="2:65" s="12" customFormat="1" ht="33.75" x14ac:dyDescent="0.2">
      <c r="B1406" s="163"/>
      <c r="D1406" s="164" t="s">
        <v>173</v>
      </c>
      <c r="E1406" s="165" t="s">
        <v>1</v>
      </c>
      <c r="F1406" s="166" t="s">
        <v>591</v>
      </c>
      <c r="H1406" s="167">
        <v>67.52</v>
      </c>
      <c r="I1406" s="168"/>
      <c r="L1406" s="163"/>
      <c r="M1406" s="169"/>
      <c r="T1406" s="170"/>
      <c r="AT1406" s="165" t="s">
        <v>173</v>
      </c>
      <c r="AU1406" s="165" t="s">
        <v>85</v>
      </c>
      <c r="AV1406" s="12" t="s">
        <v>85</v>
      </c>
      <c r="AW1406" s="12" t="s">
        <v>29</v>
      </c>
      <c r="AX1406" s="12" t="s">
        <v>76</v>
      </c>
      <c r="AY1406" s="165" t="s">
        <v>167</v>
      </c>
    </row>
    <row r="1407" spans="2:65" s="12" customFormat="1" x14ac:dyDescent="0.2">
      <c r="B1407" s="163"/>
      <c r="D1407" s="164" t="s">
        <v>173</v>
      </c>
      <c r="E1407" s="165" t="s">
        <v>1</v>
      </c>
      <c r="F1407" s="166" t="s">
        <v>1902</v>
      </c>
      <c r="H1407" s="167">
        <v>6.7519999999999998</v>
      </c>
      <c r="I1407" s="168"/>
      <c r="L1407" s="163"/>
      <c r="M1407" s="169"/>
      <c r="T1407" s="170"/>
      <c r="AT1407" s="165" t="s">
        <v>173</v>
      </c>
      <c r="AU1407" s="165" t="s">
        <v>85</v>
      </c>
      <c r="AV1407" s="12" t="s">
        <v>85</v>
      </c>
      <c r="AW1407" s="12" t="s">
        <v>29</v>
      </c>
      <c r="AX1407" s="12" t="s">
        <v>76</v>
      </c>
      <c r="AY1407" s="165" t="s">
        <v>167</v>
      </c>
    </row>
    <row r="1408" spans="2:65" s="13" customFormat="1" x14ac:dyDescent="0.2">
      <c r="B1408" s="171"/>
      <c r="D1408" s="164" t="s">
        <v>173</v>
      </c>
      <c r="E1408" s="172" t="s">
        <v>1</v>
      </c>
      <c r="F1408" s="173" t="s">
        <v>177</v>
      </c>
      <c r="H1408" s="174">
        <v>74.271999999999991</v>
      </c>
      <c r="I1408" s="175"/>
      <c r="L1408" s="171"/>
      <c r="M1408" s="176"/>
      <c r="T1408" s="177"/>
      <c r="AT1408" s="172" t="s">
        <v>173</v>
      </c>
      <c r="AU1408" s="172" t="s">
        <v>85</v>
      </c>
      <c r="AV1408" s="13" t="s">
        <v>91</v>
      </c>
      <c r="AW1408" s="13" t="s">
        <v>29</v>
      </c>
      <c r="AX1408" s="13" t="s">
        <v>81</v>
      </c>
      <c r="AY1408" s="172" t="s">
        <v>167</v>
      </c>
    </row>
    <row r="1409" spans="2:65" s="1" customFormat="1" ht="24.2" customHeight="1" x14ac:dyDescent="0.2">
      <c r="B1409" s="149"/>
      <c r="C1409" s="150" t="s">
        <v>1143</v>
      </c>
      <c r="D1409" s="150" t="s">
        <v>169</v>
      </c>
      <c r="E1409" s="151" t="s">
        <v>1903</v>
      </c>
      <c r="F1409" s="152" t="s">
        <v>1904</v>
      </c>
      <c r="G1409" s="153" t="s">
        <v>299</v>
      </c>
      <c r="H1409" s="154">
        <v>979.47199999999998</v>
      </c>
      <c r="I1409" s="155"/>
      <c r="J1409" s="154">
        <f>ROUND(I1409*H1409,3)</f>
        <v>0</v>
      </c>
      <c r="K1409" s="156"/>
      <c r="L1409" s="33"/>
      <c r="M1409" s="157" t="s">
        <v>1</v>
      </c>
      <c r="N1409" s="158" t="s">
        <v>42</v>
      </c>
      <c r="P1409" s="159">
        <f>O1409*H1409</f>
        <v>0</v>
      </c>
      <c r="Q1409" s="159">
        <v>0</v>
      </c>
      <c r="R1409" s="159">
        <f>Q1409*H1409</f>
        <v>0</v>
      </c>
      <c r="S1409" s="159">
        <v>0</v>
      </c>
      <c r="T1409" s="160">
        <f>S1409*H1409</f>
        <v>0</v>
      </c>
      <c r="AR1409" s="161" t="s">
        <v>202</v>
      </c>
      <c r="AT1409" s="161" t="s">
        <v>169</v>
      </c>
      <c r="AU1409" s="161" t="s">
        <v>85</v>
      </c>
      <c r="AY1409" s="17" t="s">
        <v>167</v>
      </c>
      <c r="BE1409" s="96">
        <f>IF(N1409="základná",J1409,0)</f>
        <v>0</v>
      </c>
      <c r="BF1409" s="96">
        <f>IF(N1409="znížená",J1409,0)</f>
        <v>0</v>
      </c>
      <c r="BG1409" s="96">
        <f>IF(N1409="zákl. prenesená",J1409,0)</f>
        <v>0</v>
      </c>
      <c r="BH1409" s="96">
        <f>IF(N1409="zníž. prenesená",J1409,0)</f>
        <v>0</v>
      </c>
      <c r="BI1409" s="96">
        <f>IF(N1409="nulová",J1409,0)</f>
        <v>0</v>
      </c>
      <c r="BJ1409" s="17" t="s">
        <v>85</v>
      </c>
      <c r="BK1409" s="162">
        <f>ROUND(I1409*H1409,3)</f>
        <v>0</v>
      </c>
      <c r="BL1409" s="17" t="s">
        <v>202</v>
      </c>
      <c r="BM1409" s="161" t="s">
        <v>1905</v>
      </c>
    </row>
    <row r="1410" spans="2:65" s="12" customFormat="1" ht="33.75" x14ac:dyDescent="0.2">
      <c r="B1410" s="163"/>
      <c r="D1410" s="164" t="s">
        <v>173</v>
      </c>
      <c r="E1410" s="165" t="s">
        <v>1</v>
      </c>
      <c r="F1410" s="166" t="s">
        <v>1906</v>
      </c>
      <c r="H1410" s="167">
        <v>287.79000000000002</v>
      </c>
      <c r="I1410" s="168"/>
      <c r="L1410" s="163"/>
      <c r="M1410" s="169"/>
      <c r="T1410" s="170"/>
      <c r="AT1410" s="165" t="s">
        <v>173</v>
      </c>
      <c r="AU1410" s="165" t="s">
        <v>85</v>
      </c>
      <c r="AV1410" s="12" t="s">
        <v>85</v>
      </c>
      <c r="AW1410" s="12" t="s">
        <v>29</v>
      </c>
      <c r="AX1410" s="12" t="s">
        <v>76</v>
      </c>
      <c r="AY1410" s="165" t="s">
        <v>167</v>
      </c>
    </row>
    <row r="1411" spans="2:65" s="12" customFormat="1" x14ac:dyDescent="0.2">
      <c r="B1411" s="163"/>
      <c r="D1411" s="164" t="s">
        <v>173</v>
      </c>
      <c r="E1411" s="165" t="s">
        <v>1</v>
      </c>
      <c r="F1411" s="166" t="s">
        <v>1907</v>
      </c>
      <c r="H1411" s="167">
        <v>13.4</v>
      </c>
      <c r="I1411" s="168"/>
      <c r="L1411" s="163"/>
      <c r="M1411" s="169"/>
      <c r="T1411" s="170"/>
      <c r="AT1411" s="165" t="s">
        <v>173</v>
      </c>
      <c r="AU1411" s="165" t="s">
        <v>85</v>
      </c>
      <c r="AV1411" s="12" t="s">
        <v>85</v>
      </c>
      <c r="AW1411" s="12" t="s">
        <v>29</v>
      </c>
      <c r="AX1411" s="12" t="s">
        <v>76</v>
      </c>
      <c r="AY1411" s="165" t="s">
        <v>167</v>
      </c>
    </row>
    <row r="1412" spans="2:65" s="12" customFormat="1" x14ac:dyDescent="0.2">
      <c r="B1412" s="163"/>
      <c r="D1412" s="164" t="s">
        <v>173</v>
      </c>
      <c r="E1412" s="165" t="s">
        <v>1</v>
      </c>
      <c r="F1412" s="166" t="s">
        <v>593</v>
      </c>
      <c r="H1412" s="167">
        <v>39.31</v>
      </c>
      <c r="I1412" s="168"/>
      <c r="L1412" s="163"/>
      <c r="M1412" s="169"/>
      <c r="T1412" s="170"/>
      <c r="AT1412" s="165" t="s">
        <v>173</v>
      </c>
      <c r="AU1412" s="165" t="s">
        <v>85</v>
      </c>
      <c r="AV1412" s="12" t="s">
        <v>85</v>
      </c>
      <c r="AW1412" s="12" t="s">
        <v>29</v>
      </c>
      <c r="AX1412" s="12" t="s">
        <v>76</v>
      </c>
      <c r="AY1412" s="165" t="s">
        <v>167</v>
      </c>
    </row>
    <row r="1413" spans="2:65" s="12" customFormat="1" x14ac:dyDescent="0.2">
      <c r="B1413" s="163"/>
      <c r="D1413" s="164" t="s">
        <v>173</v>
      </c>
      <c r="E1413" s="165" t="s">
        <v>1</v>
      </c>
      <c r="F1413" s="166" t="s">
        <v>594</v>
      </c>
      <c r="H1413" s="167">
        <v>3.54</v>
      </c>
      <c r="I1413" s="168"/>
      <c r="L1413" s="163"/>
      <c r="M1413" s="169"/>
      <c r="T1413" s="170"/>
      <c r="AT1413" s="165" t="s">
        <v>173</v>
      </c>
      <c r="AU1413" s="165" t="s">
        <v>85</v>
      </c>
      <c r="AV1413" s="12" t="s">
        <v>85</v>
      </c>
      <c r="AW1413" s="12" t="s">
        <v>29</v>
      </c>
      <c r="AX1413" s="12" t="s">
        <v>76</v>
      </c>
      <c r="AY1413" s="165" t="s">
        <v>167</v>
      </c>
    </row>
    <row r="1414" spans="2:65" s="12" customFormat="1" ht="33.75" x14ac:dyDescent="0.2">
      <c r="B1414" s="163"/>
      <c r="D1414" s="164" t="s">
        <v>173</v>
      </c>
      <c r="E1414" s="165" t="s">
        <v>1</v>
      </c>
      <c r="F1414" s="166" t="s">
        <v>597</v>
      </c>
      <c r="H1414" s="167">
        <v>221.32</v>
      </c>
      <c r="I1414" s="168"/>
      <c r="L1414" s="163"/>
      <c r="M1414" s="169"/>
      <c r="T1414" s="170"/>
      <c r="AT1414" s="165" t="s">
        <v>173</v>
      </c>
      <c r="AU1414" s="165" t="s">
        <v>85</v>
      </c>
      <c r="AV1414" s="12" t="s">
        <v>85</v>
      </c>
      <c r="AW1414" s="12" t="s">
        <v>29</v>
      </c>
      <c r="AX1414" s="12" t="s">
        <v>76</v>
      </c>
      <c r="AY1414" s="165" t="s">
        <v>167</v>
      </c>
    </row>
    <row r="1415" spans="2:65" s="12" customFormat="1" x14ac:dyDescent="0.2">
      <c r="B1415" s="163"/>
      <c r="D1415" s="164" t="s">
        <v>173</v>
      </c>
      <c r="E1415" s="165" t="s">
        <v>1</v>
      </c>
      <c r="F1415" s="166" t="s">
        <v>598</v>
      </c>
      <c r="H1415" s="167">
        <v>3.56</v>
      </c>
      <c r="I1415" s="168"/>
      <c r="L1415" s="163"/>
      <c r="M1415" s="169"/>
      <c r="T1415" s="170"/>
      <c r="AT1415" s="165" t="s">
        <v>173</v>
      </c>
      <c r="AU1415" s="165" t="s">
        <v>85</v>
      </c>
      <c r="AV1415" s="12" t="s">
        <v>85</v>
      </c>
      <c r="AW1415" s="12" t="s">
        <v>29</v>
      </c>
      <c r="AX1415" s="12" t="s">
        <v>76</v>
      </c>
      <c r="AY1415" s="165" t="s">
        <v>167</v>
      </c>
    </row>
    <row r="1416" spans="2:65" s="12" customFormat="1" ht="22.5" x14ac:dyDescent="0.2">
      <c r="B1416" s="163"/>
      <c r="D1416" s="164" t="s">
        <v>173</v>
      </c>
      <c r="E1416" s="165" t="s">
        <v>1</v>
      </c>
      <c r="F1416" s="166" t="s">
        <v>599</v>
      </c>
      <c r="H1416" s="167">
        <v>363.91</v>
      </c>
      <c r="I1416" s="168"/>
      <c r="L1416" s="163"/>
      <c r="M1416" s="169"/>
      <c r="T1416" s="170"/>
      <c r="AT1416" s="165" t="s">
        <v>173</v>
      </c>
      <c r="AU1416" s="165" t="s">
        <v>85</v>
      </c>
      <c r="AV1416" s="12" t="s">
        <v>85</v>
      </c>
      <c r="AW1416" s="12" t="s">
        <v>29</v>
      </c>
      <c r="AX1416" s="12" t="s">
        <v>76</v>
      </c>
      <c r="AY1416" s="165" t="s">
        <v>167</v>
      </c>
    </row>
    <row r="1417" spans="2:65" s="15" customFormat="1" x14ac:dyDescent="0.2">
      <c r="B1417" s="184"/>
      <c r="D1417" s="164" t="s">
        <v>173</v>
      </c>
      <c r="E1417" s="185" t="s">
        <v>1</v>
      </c>
      <c r="F1417" s="186" t="s">
        <v>245</v>
      </c>
      <c r="H1417" s="187">
        <v>932.82999999999993</v>
      </c>
      <c r="I1417" s="188"/>
      <c r="L1417" s="184"/>
      <c r="M1417" s="189"/>
      <c r="T1417" s="190"/>
      <c r="AT1417" s="185" t="s">
        <v>173</v>
      </c>
      <c r="AU1417" s="185" t="s">
        <v>85</v>
      </c>
      <c r="AV1417" s="15" t="s">
        <v>88</v>
      </c>
      <c r="AW1417" s="15" t="s">
        <v>29</v>
      </c>
      <c r="AX1417" s="15" t="s">
        <v>76</v>
      </c>
      <c r="AY1417" s="185" t="s">
        <v>167</v>
      </c>
    </row>
    <row r="1418" spans="2:65" s="12" customFormat="1" x14ac:dyDescent="0.2">
      <c r="B1418" s="163"/>
      <c r="D1418" s="164" t="s">
        <v>173</v>
      </c>
      <c r="E1418" s="165" t="s">
        <v>1</v>
      </c>
      <c r="F1418" s="166" t="s">
        <v>1908</v>
      </c>
      <c r="H1418" s="167">
        <v>46.642000000000003</v>
      </c>
      <c r="I1418" s="168"/>
      <c r="L1418" s="163"/>
      <c r="M1418" s="169"/>
      <c r="T1418" s="170"/>
      <c r="AT1418" s="165" t="s">
        <v>173</v>
      </c>
      <c r="AU1418" s="165" t="s">
        <v>85</v>
      </c>
      <c r="AV1418" s="12" t="s">
        <v>85</v>
      </c>
      <c r="AW1418" s="12" t="s">
        <v>29</v>
      </c>
      <c r="AX1418" s="12" t="s">
        <v>76</v>
      </c>
      <c r="AY1418" s="165" t="s">
        <v>167</v>
      </c>
    </row>
    <row r="1419" spans="2:65" s="13" customFormat="1" x14ac:dyDescent="0.2">
      <c r="B1419" s="171"/>
      <c r="D1419" s="164" t="s">
        <v>173</v>
      </c>
      <c r="E1419" s="172" t="s">
        <v>1</v>
      </c>
      <c r="F1419" s="173" t="s">
        <v>177</v>
      </c>
      <c r="H1419" s="174">
        <v>979.47199999999998</v>
      </c>
      <c r="I1419" s="175"/>
      <c r="L1419" s="171"/>
      <c r="M1419" s="176"/>
      <c r="T1419" s="177"/>
      <c r="AT1419" s="172" t="s">
        <v>173</v>
      </c>
      <c r="AU1419" s="172" t="s">
        <v>85</v>
      </c>
      <c r="AV1419" s="13" t="s">
        <v>91</v>
      </c>
      <c r="AW1419" s="13" t="s">
        <v>29</v>
      </c>
      <c r="AX1419" s="13" t="s">
        <v>81</v>
      </c>
      <c r="AY1419" s="172" t="s">
        <v>167</v>
      </c>
    </row>
    <row r="1420" spans="2:65" s="1" customFormat="1" ht="16.5" customHeight="1" x14ac:dyDescent="0.2">
      <c r="B1420" s="149"/>
      <c r="C1420" s="191" t="s">
        <v>1909</v>
      </c>
      <c r="D1420" s="191" t="s">
        <v>262</v>
      </c>
      <c r="E1420" s="192" t="s">
        <v>1910</v>
      </c>
      <c r="F1420" s="193" t="s">
        <v>1911</v>
      </c>
      <c r="G1420" s="194" t="s">
        <v>299</v>
      </c>
      <c r="H1420" s="195">
        <v>1074.819</v>
      </c>
      <c r="I1420" s="196"/>
      <c r="J1420" s="195">
        <f>ROUND(I1420*H1420,3)</f>
        <v>0</v>
      </c>
      <c r="K1420" s="197"/>
      <c r="L1420" s="198"/>
      <c r="M1420" s="199" t="s">
        <v>1</v>
      </c>
      <c r="N1420" s="200" t="s">
        <v>42</v>
      </c>
      <c r="P1420" s="159">
        <f>O1420*H1420</f>
        <v>0</v>
      </c>
      <c r="Q1420" s="159">
        <v>0</v>
      </c>
      <c r="R1420" s="159">
        <f>Q1420*H1420</f>
        <v>0</v>
      </c>
      <c r="S1420" s="159">
        <v>0</v>
      </c>
      <c r="T1420" s="160">
        <f>S1420*H1420</f>
        <v>0</v>
      </c>
      <c r="AR1420" s="161" t="s">
        <v>249</v>
      </c>
      <c r="AT1420" s="161" t="s">
        <v>262</v>
      </c>
      <c r="AU1420" s="161" t="s">
        <v>85</v>
      </c>
      <c r="AY1420" s="17" t="s">
        <v>167</v>
      </c>
      <c r="BE1420" s="96">
        <f>IF(N1420="základná",J1420,0)</f>
        <v>0</v>
      </c>
      <c r="BF1420" s="96">
        <f>IF(N1420="znížená",J1420,0)</f>
        <v>0</v>
      </c>
      <c r="BG1420" s="96">
        <f>IF(N1420="zákl. prenesená",J1420,0)</f>
        <v>0</v>
      </c>
      <c r="BH1420" s="96">
        <f>IF(N1420="zníž. prenesená",J1420,0)</f>
        <v>0</v>
      </c>
      <c r="BI1420" s="96">
        <f>IF(N1420="nulová",J1420,0)</f>
        <v>0</v>
      </c>
      <c r="BJ1420" s="17" t="s">
        <v>85</v>
      </c>
      <c r="BK1420" s="162">
        <f>ROUND(I1420*H1420,3)</f>
        <v>0</v>
      </c>
      <c r="BL1420" s="17" t="s">
        <v>202</v>
      </c>
      <c r="BM1420" s="161" t="s">
        <v>1912</v>
      </c>
    </row>
    <row r="1421" spans="2:65" s="12" customFormat="1" x14ac:dyDescent="0.2">
      <c r="B1421" s="163"/>
      <c r="D1421" s="164" t="s">
        <v>173</v>
      </c>
      <c r="E1421" s="165" t="s">
        <v>1</v>
      </c>
      <c r="F1421" s="166" t="s">
        <v>1913</v>
      </c>
      <c r="H1421" s="167">
        <v>1074.819</v>
      </c>
      <c r="I1421" s="168"/>
      <c r="L1421" s="163"/>
      <c r="M1421" s="169"/>
      <c r="T1421" s="170"/>
      <c r="AT1421" s="165" t="s">
        <v>173</v>
      </c>
      <c r="AU1421" s="165" t="s">
        <v>85</v>
      </c>
      <c r="AV1421" s="12" t="s">
        <v>85</v>
      </c>
      <c r="AW1421" s="12" t="s">
        <v>29</v>
      </c>
      <c r="AX1421" s="12" t="s">
        <v>76</v>
      </c>
      <c r="AY1421" s="165" t="s">
        <v>167</v>
      </c>
    </row>
    <row r="1422" spans="2:65" s="13" customFormat="1" x14ac:dyDescent="0.2">
      <c r="B1422" s="171"/>
      <c r="D1422" s="164" t="s">
        <v>173</v>
      </c>
      <c r="E1422" s="172" t="s">
        <v>1</v>
      </c>
      <c r="F1422" s="173" t="s">
        <v>177</v>
      </c>
      <c r="H1422" s="174">
        <v>1074.819</v>
      </c>
      <c r="I1422" s="175"/>
      <c r="L1422" s="171"/>
      <c r="M1422" s="176"/>
      <c r="T1422" s="177"/>
      <c r="AT1422" s="172" t="s">
        <v>173</v>
      </c>
      <c r="AU1422" s="172" t="s">
        <v>85</v>
      </c>
      <c r="AV1422" s="13" t="s">
        <v>91</v>
      </c>
      <c r="AW1422" s="13" t="s">
        <v>29</v>
      </c>
      <c r="AX1422" s="13" t="s">
        <v>81</v>
      </c>
      <c r="AY1422" s="172" t="s">
        <v>167</v>
      </c>
    </row>
    <row r="1423" spans="2:65" s="1" customFormat="1" ht="24.2" customHeight="1" x14ac:dyDescent="0.2">
      <c r="B1423" s="149"/>
      <c r="C1423" s="150" t="s">
        <v>1150</v>
      </c>
      <c r="D1423" s="150" t="s">
        <v>169</v>
      </c>
      <c r="E1423" s="151" t="s">
        <v>1914</v>
      </c>
      <c r="F1423" s="152" t="s">
        <v>1915</v>
      </c>
      <c r="G1423" s="153" t="s">
        <v>957</v>
      </c>
      <c r="H1423" s="155"/>
      <c r="I1423" s="155"/>
      <c r="J1423" s="154">
        <f>ROUND(I1423*H1423,3)</f>
        <v>0</v>
      </c>
      <c r="K1423" s="156"/>
      <c r="L1423" s="33"/>
      <c r="M1423" s="157" t="s">
        <v>1</v>
      </c>
      <c r="N1423" s="158" t="s">
        <v>42</v>
      </c>
      <c r="P1423" s="159">
        <f>O1423*H1423</f>
        <v>0</v>
      </c>
      <c r="Q1423" s="159">
        <v>0</v>
      </c>
      <c r="R1423" s="159">
        <f>Q1423*H1423</f>
        <v>0</v>
      </c>
      <c r="S1423" s="159">
        <v>0</v>
      </c>
      <c r="T1423" s="160">
        <f>S1423*H1423</f>
        <v>0</v>
      </c>
      <c r="AR1423" s="161" t="s">
        <v>202</v>
      </c>
      <c r="AT1423" s="161" t="s">
        <v>169</v>
      </c>
      <c r="AU1423" s="161" t="s">
        <v>85</v>
      </c>
      <c r="AY1423" s="17" t="s">
        <v>167</v>
      </c>
      <c r="BE1423" s="96">
        <f>IF(N1423="základná",J1423,0)</f>
        <v>0</v>
      </c>
      <c r="BF1423" s="96">
        <f>IF(N1423="znížená",J1423,0)</f>
        <v>0</v>
      </c>
      <c r="BG1423" s="96">
        <f>IF(N1423="zákl. prenesená",J1423,0)</f>
        <v>0</v>
      </c>
      <c r="BH1423" s="96">
        <f>IF(N1423="zníž. prenesená",J1423,0)</f>
        <v>0</v>
      </c>
      <c r="BI1423" s="96">
        <f>IF(N1423="nulová",J1423,0)</f>
        <v>0</v>
      </c>
      <c r="BJ1423" s="17" t="s">
        <v>85</v>
      </c>
      <c r="BK1423" s="162">
        <f>ROUND(I1423*H1423,3)</f>
        <v>0</v>
      </c>
      <c r="BL1423" s="17" t="s">
        <v>202</v>
      </c>
      <c r="BM1423" s="161" t="s">
        <v>1916</v>
      </c>
    </row>
    <row r="1424" spans="2:65" s="11" customFormat="1" ht="22.9" customHeight="1" x14ac:dyDescent="0.2">
      <c r="B1424" s="137"/>
      <c r="D1424" s="138" t="s">
        <v>75</v>
      </c>
      <c r="E1424" s="147" t="s">
        <v>1917</v>
      </c>
      <c r="F1424" s="147" t="s">
        <v>1918</v>
      </c>
      <c r="I1424" s="140"/>
      <c r="J1424" s="148">
        <f>BK1424</f>
        <v>0</v>
      </c>
      <c r="L1424" s="137"/>
      <c r="M1424" s="142"/>
      <c r="P1424" s="143">
        <f>SUM(P1425:P1449)</f>
        <v>0</v>
      </c>
      <c r="R1424" s="143">
        <f>SUM(R1425:R1449)</f>
        <v>0</v>
      </c>
      <c r="T1424" s="144">
        <f>SUM(T1425:T1449)</f>
        <v>0</v>
      </c>
      <c r="AR1424" s="138" t="s">
        <v>85</v>
      </c>
      <c r="AT1424" s="145" t="s">
        <v>75</v>
      </c>
      <c r="AU1424" s="145" t="s">
        <v>81</v>
      </c>
      <c r="AY1424" s="138" t="s">
        <v>167</v>
      </c>
      <c r="BK1424" s="146">
        <f>SUM(BK1425:BK1449)</f>
        <v>0</v>
      </c>
    </row>
    <row r="1425" spans="2:65" s="1" customFormat="1" ht="24.2" customHeight="1" x14ac:dyDescent="0.2">
      <c r="B1425" s="149"/>
      <c r="C1425" s="150" t="s">
        <v>1919</v>
      </c>
      <c r="D1425" s="150" t="s">
        <v>169</v>
      </c>
      <c r="E1425" s="151" t="s">
        <v>1920</v>
      </c>
      <c r="F1425" s="152" t="s">
        <v>1921</v>
      </c>
      <c r="G1425" s="153" t="s">
        <v>299</v>
      </c>
      <c r="H1425" s="154">
        <v>332.21199999999999</v>
      </c>
      <c r="I1425" s="155"/>
      <c r="J1425" s="154">
        <f>ROUND(I1425*H1425,3)</f>
        <v>0</v>
      </c>
      <c r="K1425" s="156"/>
      <c r="L1425" s="33"/>
      <c r="M1425" s="157" t="s">
        <v>1</v>
      </c>
      <c r="N1425" s="158" t="s">
        <v>42</v>
      </c>
      <c r="P1425" s="159">
        <f>O1425*H1425</f>
        <v>0</v>
      </c>
      <c r="Q1425" s="159">
        <v>0</v>
      </c>
      <c r="R1425" s="159">
        <f>Q1425*H1425</f>
        <v>0</v>
      </c>
      <c r="S1425" s="159">
        <v>0</v>
      </c>
      <c r="T1425" s="160">
        <f>S1425*H1425</f>
        <v>0</v>
      </c>
      <c r="AR1425" s="161" t="s">
        <v>202</v>
      </c>
      <c r="AT1425" s="161" t="s">
        <v>169</v>
      </c>
      <c r="AU1425" s="161" t="s">
        <v>85</v>
      </c>
      <c r="AY1425" s="17" t="s">
        <v>167</v>
      </c>
      <c r="BE1425" s="96">
        <f>IF(N1425="základná",J1425,0)</f>
        <v>0</v>
      </c>
      <c r="BF1425" s="96">
        <f>IF(N1425="znížená",J1425,0)</f>
        <v>0</v>
      </c>
      <c r="BG1425" s="96">
        <f>IF(N1425="zákl. prenesená",J1425,0)</f>
        <v>0</v>
      </c>
      <c r="BH1425" s="96">
        <f>IF(N1425="zníž. prenesená",J1425,0)</f>
        <v>0</v>
      </c>
      <c r="BI1425" s="96">
        <f>IF(N1425="nulová",J1425,0)</f>
        <v>0</v>
      </c>
      <c r="BJ1425" s="17" t="s">
        <v>85</v>
      </c>
      <c r="BK1425" s="162">
        <f>ROUND(I1425*H1425,3)</f>
        <v>0</v>
      </c>
      <c r="BL1425" s="17" t="s">
        <v>202</v>
      </c>
      <c r="BM1425" s="161" t="s">
        <v>1922</v>
      </c>
    </row>
    <row r="1426" spans="2:65" s="12" customFormat="1" x14ac:dyDescent="0.2">
      <c r="B1426" s="163"/>
      <c r="D1426" s="164" t="s">
        <v>173</v>
      </c>
      <c r="E1426" s="165" t="s">
        <v>1</v>
      </c>
      <c r="F1426" s="166" t="s">
        <v>1923</v>
      </c>
      <c r="H1426" s="167">
        <v>19.72</v>
      </c>
      <c r="I1426" s="168"/>
      <c r="L1426" s="163"/>
      <c r="M1426" s="169"/>
      <c r="T1426" s="170"/>
      <c r="AT1426" s="165" t="s">
        <v>173</v>
      </c>
      <c r="AU1426" s="165" t="s">
        <v>85</v>
      </c>
      <c r="AV1426" s="12" t="s">
        <v>85</v>
      </c>
      <c r="AW1426" s="12" t="s">
        <v>29</v>
      </c>
      <c r="AX1426" s="12" t="s">
        <v>76</v>
      </c>
      <c r="AY1426" s="165" t="s">
        <v>167</v>
      </c>
    </row>
    <row r="1427" spans="2:65" s="12" customFormat="1" x14ac:dyDescent="0.2">
      <c r="B1427" s="163"/>
      <c r="D1427" s="164" t="s">
        <v>173</v>
      </c>
      <c r="E1427" s="165" t="s">
        <v>1</v>
      </c>
      <c r="F1427" s="166" t="s">
        <v>1924</v>
      </c>
      <c r="H1427" s="167">
        <v>36.22</v>
      </c>
      <c r="I1427" s="168"/>
      <c r="L1427" s="163"/>
      <c r="M1427" s="169"/>
      <c r="T1427" s="170"/>
      <c r="AT1427" s="165" t="s">
        <v>173</v>
      </c>
      <c r="AU1427" s="165" t="s">
        <v>85</v>
      </c>
      <c r="AV1427" s="12" t="s">
        <v>85</v>
      </c>
      <c r="AW1427" s="12" t="s">
        <v>29</v>
      </c>
      <c r="AX1427" s="12" t="s">
        <v>76</v>
      </c>
      <c r="AY1427" s="165" t="s">
        <v>167</v>
      </c>
    </row>
    <row r="1428" spans="2:65" s="12" customFormat="1" x14ac:dyDescent="0.2">
      <c r="B1428" s="163"/>
      <c r="D1428" s="164" t="s">
        <v>173</v>
      </c>
      <c r="E1428" s="165" t="s">
        <v>1</v>
      </c>
      <c r="F1428" s="166" t="s">
        <v>1925</v>
      </c>
      <c r="H1428" s="167">
        <v>26.78</v>
      </c>
      <c r="I1428" s="168"/>
      <c r="L1428" s="163"/>
      <c r="M1428" s="169"/>
      <c r="T1428" s="170"/>
      <c r="AT1428" s="165" t="s">
        <v>173</v>
      </c>
      <c r="AU1428" s="165" t="s">
        <v>85</v>
      </c>
      <c r="AV1428" s="12" t="s">
        <v>85</v>
      </c>
      <c r="AW1428" s="12" t="s">
        <v>29</v>
      </c>
      <c r="AX1428" s="12" t="s">
        <v>76</v>
      </c>
      <c r="AY1428" s="165" t="s">
        <v>167</v>
      </c>
    </row>
    <row r="1429" spans="2:65" s="12" customFormat="1" x14ac:dyDescent="0.2">
      <c r="B1429" s="163"/>
      <c r="D1429" s="164" t="s">
        <v>173</v>
      </c>
      <c r="E1429" s="165" t="s">
        <v>1</v>
      </c>
      <c r="F1429" s="166" t="s">
        <v>1926</v>
      </c>
      <c r="H1429" s="167">
        <v>27</v>
      </c>
      <c r="I1429" s="168"/>
      <c r="L1429" s="163"/>
      <c r="M1429" s="169"/>
      <c r="T1429" s="170"/>
      <c r="AT1429" s="165" t="s">
        <v>173</v>
      </c>
      <c r="AU1429" s="165" t="s">
        <v>85</v>
      </c>
      <c r="AV1429" s="12" t="s">
        <v>85</v>
      </c>
      <c r="AW1429" s="12" t="s">
        <v>29</v>
      </c>
      <c r="AX1429" s="12" t="s">
        <v>76</v>
      </c>
      <c r="AY1429" s="165" t="s">
        <v>167</v>
      </c>
    </row>
    <row r="1430" spans="2:65" s="12" customFormat="1" x14ac:dyDescent="0.2">
      <c r="B1430" s="163"/>
      <c r="D1430" s="164" t="s">
        <v>173</v>
      </c>
      <c r="E1430" s="165" t="s">
        <v>1</v>
      </c>
      <c r="F1430" s="166" t="s">
        <v>1927</v>
      </c>
      <c r="H1430" s="167">
        <v>37.549999999999997</v>
      </c>
      <c r="I1430" s="168"/>
      <c r="L1430" s="163"/>
      <c r="M1430" s="169"/>
      <c r="T1430" s="170"/>
      <c r="AT1430" s="165" t="s">
        <v>173</v>
      </c>
      <c r="AU1430" s="165" t="s">
        <v>85</v>
      </c>
      <c r="AV1430" s="12" t="s">
        <v>85</v>
      </c>
      <c r="AW1430" s="12" t="s">
        <v>29</v>
      </c>
      <c r="AX1430" s="12" t="s">
        <v>76</v>
      </c>
      <c r="AY1430" s="165" t="s">
        <v>167</v>
      </c>
    </row>
    <row r="1431" spans="2:65" s="12" customFormat="1" ht="22.5" x14ac:dyDescent="0.2">
      <c r="B1431" s="163"/>
      <c r="D1431" s="164" t="s">
        <v>173</v>
      </c>
      <c r="E1431" s="165" t="s">
        <v>1</v>
      </c>
      <c r="F1431" s="166" t="s">
        <v>1928</v>
      </c>
      <c r="H1431" s="167">
        <v>46.97</v>
      </c>
      <c r="I1431" s="168"/>
      <c r="L1431" s="163"/>
      <c r="M1431" s="169"/>
      <c r="T1431" s="170"/>
      <c r="AT1431" s="165" t="s">
        <v>173</v>
      </c>
      <c r="AU1431" s="165" t="s">
        <v>85</v>
      </c>
      <c r="AV1431" s="12" t="s">
        <v>85</v>
      </c>
      <c r="AW1431" s="12" t="s">
        <v>29</v>
      </c>
      <c r="AX1431" s="12" t="s">
        <v>76</v>
      </c>
      <c r="AY1431" s="165" t="s">
        <v>167</v>
      </c>
    </row>
    <row r="1432" spans="2:65" s="12" customFormat="1" x14ac:dyDescent="0.2">
      <c r="B1432" s="163"/>
      <c r="D1432" s="164" t="s">
        <v>173</v>
      </c>
      <c r="E1432" s="165" t="s">
        <v>1</v>
      </c>
      <c r="F1432" s="166" t="s">
        <v>1929</v>
      </c>
      <c r="H1432" s="167">
        <v>2.4300000000000002</v>
      </c>
      <c r="I1432" s="168"/>
      <c r="L1432" s="163"/>
      <c r="M1432" s="169"/>
      <c r="T1432" s="170"/>
      <c r="AT1432" s="165" t="s">
        <v>173</v>
      </c>
      <c r="AU1432" s="165" t="s">
        <v>85</v>
      </c>
      <c r="AV1432" s="12" t="s">
        <v>85</v>
      </c>
      <c r="AW1432" s="12" t="s">
        <v>29</v>
      </c>
      <c r="AX1432" s="12" t="s">
        <v>76</v>
      </c>
      <c r="AY1432" s="165" t="s">
        <v>167</v>
      </c>
    </row>
    <row r="1433" spans="2:65" s="15" customFormat="1" x14ac:dyDescent="0.2">
      <c r="B1433" s="184"/>
      <c r="D1433" s="164" t="s">
        <v>173</v>
      </c>
      <c r="E1433" s="185" t="s">
        <v>1</v>
      </c>
      <c r="F1433" s="186" t="s">
        <v>1930</v>
      </c>
      <c r="H1433" s="187">
        <v>196.67</v>
      </c>
      <c r="I1433" s="188"/>
      <c r="L1433" s="184"/>
      <c r="M1433" s="189"/>
      <c r="T1433" s="190"/>
      <c r="AT1433" s="185" t="s">
        <v>173</v>
      </c>
      <c r="AU1433" s="185" t="s">
        <v>85</v>
      </c>
      <c r="AV1433" s="15" t="s">
        <v>88</v>
      </c>
      <c r="AW1433" s="15" t="s">
        <v>29</v>
      </c>
      <c r="AX1433" s="15" t="s">
        <v>76</v>
      </c>
      <c r="AY1433" s="185" t="s">
        <v>167</v>
      </c>
    </row>
    <row r="1434" spans="2:65" s="12" customFormat="1" x14ac:dyDescent="0.2">
      <c r="B1434" s="163"/>
      <c r="D1434" s="164" t="s">
        <v>173</v>
      </c>
      <c r="E1434" s="165" t="s">
        <v>1</v>
      </c>
      <c r="F1434" s="166" t="s">
        <v>1931</v>
      </c>
      <c r="H1434" s="167">
        <v>19.72</v>
      </c>
      <c r="I1434" s="168"/>
      <c r="L1434" s="163"/>
      <c r="M1434" s="169"/>
      <c r="T1434" s="170"/>
      <c r="AT1434" s="165" t="s">
        <v>173</v>
      </c>
      <c r="AU1434" s="165" t="s">
        <v>85</v>
      </c>
      <c r="AV1434" s="12" t="s">
        <v>85</v>
      </c>
      <c r="AW1434" s="12" t="s">
        <v>29</v>
      </c>
      <c r="AX1434" s="12" t="s">
        <v>76</v>
      </c>
      <c r="AY1434" s="165" t="s">
        <v>167</v>
      </c>
    </row>
    <row r="1435" spans="2:65" s="12" customFormat="1" x14ac:dyDescent="0.2">
      <c r="B1435" s="163"/>
      <c r="D1435" s="164" t="s">
        <v>173</v>
      </c>
      <c r="E1435" s="165" t="s">
        <v>1</v>
      </c>
      <c r="F1435" s="166" t="s">
        <v>1932</v>
      </c>
      <c r="H1435" s="167">
        <v>5.88</v>
      </c>
      <c r="I1435" s="168"/>
      <c r="L1435" s="163"/>
      <c r="M1435" s="169"/>
      <c r="T1435" s="170"/>
      <c r="AT1435" s="165" t="s">
        <v>173</v>
      </c>
      <c r="AU1435" s="165" t="s">
        <v>85</v>
      </c>
      <c r="AV1435" s="12" t="s">
        <v>85</v>
      </c>
      <c r="AW1435" s="12" t="s">
        <v>29</v>
      </c>
      <c r="AX1435" s="12" t="s">
        <v>76</v>
      </c>
      <c r="AY1435" s="165" t="s">
        <v>167</v>
      </c>
    </row>
    <row r="1436" spans="2:65" s="12" customFormat="1" x14ac:dyDescent="0.2">
      <c r="B1436" s="163"/>
      <c r="D1436" s="164" t="s">
        <v>173</v>
      </c>
      <c r="E1436" s="165" t="s">
        <v>1</v>
      </c>
      <c r="F1436" s="166" t="s">
        <v>1933</v>
      </c>
      <c r="H1436" s="167">
        <v>25.68</v>
      </c>
      <c r="I1436" s="168"/>
      <c r="L1436" s="163"/>
      <c r="M1436" s="169"/>
      <c r="T1436" s="170"/>
      <c r="AT1436" s="165" t="s">
        <v>173</v>
      </c>
      <c r="AU1436" s="165" t="s">
        <v>85</v>
      </c>
      <c r="AV1436" s="12" t="s">
        <v>85</v>
      </c>
      <c r="AW1436" s="12" t="s">
        <v>29</v>
      </c>
      <c r="AX1436" s="12" t="s">
        <v>76</v>
      </c>
      <c r="AY1436" s="165" t="s">
        <v>167</v>
      </c>
    </row>
    <row r="1437" spans="2:65" s="12" customFormat="1" ht="22.5" x14ac:dyDescent="0.2">
      <c r="B1437" s="163"/>
      <c r="D1437" s="164" t="s">
        <v>173</v>
      </c>
      <c r="E1437" s="165" t="s">
        <v>1</v>
      </c>
      <c r="F1437" s="166" t="s">
        <v>1934</v>
      </c>
      <c r="H1437" s="167">
        <v>42.033999999999999</v>
      </c>
      <c r="I1437" s="168"/>
      <c r="L1437" s="163"/>
      <c r="M1437" s="169"/>
      <c r="T1437" s="170"/>
      <c r="AT1437" s="165" t="s">
        <v>173</v>
      </c>
      <c r="AU1437" s="165" t="s">
        <v>85</v>
      </c>
      <c r="AV1437" s="12" t="s">
        <v>85</v>
      </c>
      <c r="AW1437" s="12" t="s">
        <v>29</v>
      </c>
      <c r="AX1437" s="12" t="s">
        <v>76</v>
      </c>
      <c r="AY1437" s="165" t="s">
        <v>167</v>
      </c>
    </row>
    <row r="1438" spans="2:65" s="12" customFormat="1" x14ac:dyDescent="0.2">
      <c r="B1438" s="163"/>
      <c r="D1438" s="164" t="s">
        <v>173</v>
      </c>
      <c r="E1438" s="165" t="s">
        <v>1</v>
      </c>
      <c r="F1438" s="166" t="s">
        <v>1935</v>
      </c>
      <c r="H1438" s="167">
        <v>15.82</v>
      </c>
      <c r="I1438" s="168"/>
      <c r="L1438" s="163"/>
      <c r="M1438" s="169"/>
      <c r="T1438" s="170"/>
      <c r="AT1438" s="165" t="s">
        <v>173</v>
      </c>
      <c r="AU1438" s="165" t="s">
        <v>85</v>
      </c>
      <c r="AV1438" s="12" t="s">
        <v>85</v>
      </c>
      <c r="AW1438" s="12" t="s">
        <v>29</v>
      </c>
      <c r="AX1438" s="12" t="s">
        <v>76</v>
      </c>
      <c r="AY1438" s="165" t="s">
        <v>167</v>
      </c>
    </row>
    <row r="1439" spans="2:65" s="15" customFormat="1" x14ac:dyDescent="0.2">
      <c r="B1439" s="184"/>
      <c r="D1439" s="164" t="s">
        <v>173</v>
      </c>
      <c r="E1439" s="185" t="s">
        <v>1</v>
      </c>
      <c r="F1439" s="186" t="s">
        <v>1936</v>
      </c>
      <c r="H1439" s="187">
        <v>109.13399999999999</v>
      </c>
      <c r="I1439" s="188"/>
      <c r="L1439" s="184"/>
      <c r="M1439" s="189"/>
      <c r="T1439" s="190"/>
      <c r="AT1439" s="185" t="s">
        <v>173</v>
      </c>
      <c r="AU1439" s="185" t="s">
        <v>85</v>
      </c>
      <c r="AV1439" s="15" t="s">
        <v>88</v>
      </c>
      <c r="AW1439" s="15" t="s">
        <v>29</v>
      </c>
      <c r="AX1439" s="15" t="s">
        <v>76</v>
      </c>
      <c r="AY1439" s="185" t="s">
        <v>167</v>
      </c>
    </row>
    <row r="1440" spans="2:65" s="12" customFormat="1" x14ac:dyDescent="0.2">
      <c r="B1440" s="163"/>
      <c r="D1440" s="164" t="s">
        <v>173</v>
      </c>
      <c r="E1440" s="165" t="s">
        <v>1</v>
      </c>
      <c r="F1440" s="166" t="s">
        <v>1937</v>
      </c>
      <c r="H1440" s="167">
        <v>26.408000000000001</v>
      </c>
      <c r="I1440" s="168"/>
      <c r="L1440" s="163"/>
      <c r="M1440" s="169"/>
      <c r="T1440" s="170"/>
      <c r="AT1440" s="165" t="s">
        <v>173</v>
      </c>
      <c r="AU1440" s="165" t="s">
        <v>85</v>
      </c>
      <c r="AV1440" s="12" t="s">
        <v>85</v>
      </c>
      <c r="AW1440" s="12" t="s">
        <v>29</v>
      </c>
      <c r="AX1440" s="12" t="s">
        <v>76</v>
      </c>
      <c r="AY1440" s="165" t="s">
        <v>167</v>
      </c>
    </row>
    <row r="1441" spans="2:65" s="13" customFormat="1" x14ac:dyDescent="0.2">
      <c r="B1441" s="171"/>
      <c r="D1441" s="164" t="s">
        <v>173</v>
      </c>
      <c r="E1441" s="172" t="s">
        <v>1</v>
      </c>
      <c r="F1441" s="173" t="s">
        <v>177</v>
      </c>
      <c r="H1441" s="174">
        <v>332.21199999999999</v>
      </c>
      <c r="I1441" s="175"/>
      <c r="L1441" s="171"/>
      <c r="M1441" s="176"/>
      <c r="T1441" s="177"/>
      <c r="AT1441" s="172" t="s">
        <v>173</v>
      </c>
      <c r="AU1441" s="172" t="s">
        <v>85</v>
      </c>
      <c r="AV1441" s="13" t="s">
        <v>91</v>
      </c>
      <c r="AW1441" s="13" t="s">
        <v>29</v>
      </c>
      <c r="AX1441" s="13" t="s">
        <v>81</v>
      </c>
      <c r="AY1441" s="172" t="s">
        <v>167</v>
      </c>
    </row>
    <row r="1442" spans="2:65" s="1" customFormat="1" ht="16.5" customHeight="1" x14ac:dyDescent="0.2">
      <c r="B1442" s="149"/>
      <c r="C1442" s="191" t="s">
        <v>1152</v>
      </c>
      <c r="D1442" s="191" t="s">
        <v>262</v>
      </c>
      <c r="E1442" s="192" t="s">
        <v>1938</v>
      </c>
      <c r="F1442" s="193" t="s">
        <v>1939</v>
      </c>
      <c r="G1442" s="194" t="s">
        <v>299</v>
      </c>
      <c r="H1442" s="195">
        <v>348.82299999999998</v>
      </c>
      <c r="I1442" s="196"/>
      <c r="J1442" s="195">
        <f>ROUND(I1442*H1442,3)</f>
        <v>0</v>
      </c>
      <c r="K1442" s="197"/>
      <c r="L1442" s="198"/>
      <c r="M1442" s="199" t="s">
        <v>1</v>
      </c>
      <c r="N1442" s="200" t="s">
        <v>42</v>
      </c>
      <c r="P1442" s="159">
        <f>O1442*H1442</f>
        <v>0</v>
      </c>
      <c r="Q1442" s="159">
        <v>0</v>
      </c>
      <c r="R1442" s="159">
        <f>Q1442*H1442</f>
        <v>0</v>
      </c>
      <c r="S1442" s="159">
        <v>0</v>
      </c>
      <c r="T1442" s="160">
        <f>S1442*H1442</f>
        <v>0</v>
      </c>
      <c r="AR1442" s="161" t="s">
        <v>249</v>
      </c>
      <c r="AT1442" s="161" t="s">
        <v>262</v>
      </c>
      <c r="AU1442" s="161" t="s">
        <v>85</v>
      </c>
      <c r="AY1442" s="17" t="s">
        <v>167</v>
      </c>
      <c r="BE1442" s="96">
        <f>IF(N1442="základná",J1442,0)</f>
        <v>0</v>
      </c>
      <c r="BF1442" s="96">
        <f>IF(N1442="znížená",J1442,0)</f>
        <v>0</v>
      </c>
      <c r="BG1442" s="96">
        <f>IF(N1442="zákl. prenesená",J1442,0)</f>
        <v>0</v>
      </c>
      <c r="BH1442" s="96">
        <f>IF(N1442="zníž. prenesená",J1442,0)</f>
        <v>0</v>
      </c>
      <c r="BI1442" s="96">
        <f>IF(N1442="nulová",J1442,0)</f>
        <v>0</v>
      </c>
      <c r="BJ1442" s="17" t="s">
        <v>85</v>
      </c>
      <c r="BK1442" s="162">
        <f>ROUND(I1442*H1442,3)</f>
        <v>0</v>
      </c>
      <c r="BL1442" s="17" t="s">
        <v>202</v>
      </c>
      <c r="BM1442" s="161" t="s">
        <v>1940</v>
      </c>
    </row>
    <row r="1443" spans="2:65" s="1" customFormat="1" ht="16.5" customHeight="1" x14ac:dyDescent="0.2">
      <c r="B1443" s="149"/>
      <c r="C1443" s="191" t="s">
        <v>1941</v>
      </c>
      <c r="D1443" s="191" t="s">
        <v>262</v>
      </c>
      <c r="E1443" s="192" t="s">
        <v>1942</v>
      </c>
      <c r="F1443" s="193" t="s">
        <v>1943</v>
      </c>
      <c r="G1443" s="194" t="s">
        <v>481</v>
      </c>
      <c r="H1443" s="195">
        <v>1328.848</v>
      </c>
      <c r="I1443" s="196"/>
      <c r="J1443" s="195">
        <f>ROUND(I1443*H1443,3)</f>
        <v>0</v>
      </c>
      <c r="K1443" s="197"/>
      <c r="L1443" s="198"/>
      <c r="M1443" s="199" t="s">
        <v>1</v>
      </c>
      <c r="N1443" s="200" t="s">
        <v>42</v>
      </c>
      <c r="P1443" s="159">
        <f>O1443*H1443</f>
        <v>0</v>
      </c>
      <c r="Q1443" s="159">
        <v>0</v>
      </c>
      <c r="R1443" s="159">
        <f>Q1443*H1443</f>
        <v>0</v>
      </c>
      <c r="S1443" s="159">
        <v>0</v>
      </c>
      <c r="T1443" s="160">
        <f>S1443*H1443</f>
        <v>0</v>
      </c>
      <c r="AR1443" s="161" t="s">
        <v>249</v>
      </c>
      <c r="AT1443" s="161" t="s">
        <v>262</v>
      </c>
      <c r="AU1443" s="161" t="s">
        <v>85</v>
      </c>
      <c r="AY1443" s="17" t="s">
        <v>167</v>
      </c>
      <c r="BE1443" s="96">
        <f>IF(N1443="základná",J1443,0)</f>
        <v>0</v>
      </c>
      <c r="BF1443" s="96">
        <f>IF(N1443="znížená",J1443,0)</f>
        <v>0</v>
      </c>
      <c r="BG1443" s="96">
        <f>IF(N1443="zákl. prenesená",J1443,0)</f>
        <v>0</v>
      </c>
      <c r="BH1443" s="96">
        <f>IF(N1443="zníž. prenesená",J1443,0)</f>
        <v>0</v>
      </c>
      <c r="BI1443" s="96">
        <f>IF(N1443="nulová",J1443,0)</f>
        <v>0</v>
      </c>
      <c r="BJ1443" s="17" t="s">
        <v>85</v>
      </c>
      <c r="BK1443" s="162">
        <f>ROUND(I1443*H1443,3)</f>
        <v>0</v>
      </c>
      <c r="BL1443" s="17" t="s">
        <v>202</v>
      </c>
      <c r="BM1443" s="161" t="s">
        <v>1944</v>
      </c>
    </row>
    <row r="1444" spans="2:65" s="12" customFormat="1" x14ac:dyDescent="0.2">
      <c r="B1444" s="163"/>
      <c r="D1444" s="164" t="s">
        <v>173</v>
      </c>
      <c r="E1444" s="165" t="s">
        <v>1</v>
      </c>
      <c r="F1444" s="166" t="s">
        <v>1945</v>
      </c>
      <c r="H1444" s="167">
        <v>1328.848</v>
      </c>
      <c r="I1444" s="168"/>
      <c r="L1444" s="163"/>
      <c r="M1444" s="169"/>
      <c r="T1444" s="170"/>
      <c r="AT1444" s="165" t="s">
        <v>173</v>
      </c>
      <c r="AU1444" s="165" t="s">
        <v>85</v>
      </c>
      <c r="AV1444" s="12" t="s">
        <v>85</v>
      </c>
      <c r="AW1444" s="12" t="s">
        <v>29</v>
      </c>
      <c r="AX1444" s="12" t="s">
        <v>76</v>
      </c>
      <c r="AY1444" s="165" t="s">
        <v>167</v>
      </c>
    </row>
    <row r="1445" spans="2:65" s="13" customFormat="1" x14ac:dyDescent="0.2">
      <c r="B1445" s="171"/>
      <c r="D1445" s="164" t="s">
        <v>173</v>
      </c>
      <c r="E1445" s="172" t="s">
        <v>1</v>
      </c>
      <c r="F1445" s="173" t="s">
        <v>177</v>
      </c>
      <c r="H1445" s="174">
        <v>1328.848</v>
      </c>
      <c r="I1445" s="175"/>
      <c r="L1445" s="171"/>
      <c r="M1445" s="176"/>
      <c r="T1445" s="177"/>
      <c r="AT1445" s="172" t="s">
        <v>173</v>
      </c>
      <c r="AU1445" s="172" t="s">
        <v>85</v>
      </c>
      <c r="AV1445" s="13" t="s">
        <v>91</v>
      </c>
      <c r="AW1445" s="13" t="s">
        <v>29</v>
      </c>
      <c r="AX1445" s="13" t="s">
        <v>81</v>
      </c>
      <c r="AY1445" s="172" t="s">
        <v>167</v>
      </c>
    </row>
    <row r="1446" spans="2:65" s="1" customFormat="1" ht="16.5" customHeight="1" x14ac:dyDescent="0.2">
      <c r="B1446" s="149"/>
      <c r="C1446" s="191" t="s">
        <v>1158</v>
      </c>
      <c r="D1446" s="191" t="s">
        <v>262</v>
      </c>
      <c r="E1446" s="192" t="s">
        <v>1801</v>
      </c>
      <c r="F1446" s="193" t="s">
        <v>1802</v>
      </c>
      <c r="G1446" s="194" t="s">
        <v>481</v>
      </c>
      <c r="H1446" s="195">
        <v>265.77</v>
      </c>
      <c r="I1446" s="196"/>
      <c r="J1446" s="195">
        <f>ROUND(I1446*H1446,3)</f>
        <v>0</v>
      </c>
      <c r="K1446" s="197"/>
      <c r="L1446" s="198"/>
      <c r="M1446" s="199" t="s">
        <v>1</v>
      </c>
      <c r="N1446" s="200" t="s">
        <v>42</v>
      </c>
      <c r="P1446" s="159">
        <f>O1446*H1446</f>
        <v>0</v>
      </c>
      <c r="Q1446" s="159">
        <v>0</v>
      </c>
      <c r="R1446" s="159">
        <f>Q1446*H1446</f>
        <v>0</v>
      </c>
      <c r="S1446" s="159">
        <v>0</v>
      </c>
      <c r="T1446" s="160">
        <f>S1446*H1446</f>
        <v>0</v>
      </c>
      <c r="AR1446" s="161" t="s">
        <v>249</v>
      </c>
      <c r="AT1446" s="161" t="s">
        <v>262</v>
      </c>
      <c r="AU1446" s="161" t="s">
        <v>85</v>
      </c>
      <c r="AY1446" s="17" t="s">
        <v>167</v>
      </c>
      <c r="BE1446" s="96">
        <f>IF(N1446="základná",J1446,0)</f>
        <v>0</v>
      </c>
      <c r="BF1446" s="96">
        <f>IF(N1446="znížená",J1446,0)</f>
        <v>0</v>
      </c>
      <c r="BG1446" s="96">
        <f>IF(N1446="zákl. prenesená",J1446,0)</f>
        <v>0</v>
      </c>
      <c r="BH1446" s="96">
        <f>IF(N1446="zníž. prenesená",J1446,0)</f>
        <v>0</v>
      </c>
      <c r="BI1446" s="96">
        <f>IF(N1446="nulová",J1446,0)</f>
        <v>0</v>
      </c>
      <c r="BJ1446" s="17" t="s">
        <v>85</v>
      </c>
      <c r="BK1446" s="162">
        <f>ROUND(I1446*H1446,3)</f>
        <v>0</v>
      </c>
      <c r="BL1446" s="17" t="s">
        <v>202</v>
      </c>
      <c r="BM1446" s="161" t="s">
        <v>1946</v>
      </c>
    </row>
    <row r="1447" spans="2:65" s="12" customFormat="1" x14ac:dyDescent="0.2">
      <c r="B1447" s="163"/>
      <c r="D1447" s="164" t="s">
        <v>173</v>
      </c>
      <c r="E1447" s="165" t="s">
        <v>1</v>
      </c>
      <c r="F1447" s="166" t="s">
        <v>1947</v>
      </c>
      <c r="H1447" s="167">
        <v>265.77</v>
      </c>
      <c r="I1447" s="168"/>
      <c r="L1447" s="163"/>
      <c r="M1447" s="169"/>
      <c r="T1447" s="170"/>
      <c r="AT1447" s="165" t="s">
        <v>173</v>
      </c>
      <c r="AU1447" s="165" t="s">
        <v>85</v>
      </c>
      <c r="AV1447" s="12" t="s">
        <v>85</v>
      </c>
      <c r="AW1447" s="12" t="s">
        <v>29</v>
      </c>
      <c r="AX1447" s="12" t="s">
        <v>76</v>
      </c>
      <c r="AY1447" s="165" t="s">
        <v>167</v>
      </c>
    </row>
    <row r="1448" spans="2:65" s="13" customFormat="1" x14ac:dyDescent="0.2">
      <c r="B1448" s="171"/>
      <c r="D1448" s="164" t="s">
        <v>173</v>
      </c>
      <c r="E1448" s="172" t="s">
        <v>1</v>
      </c>
      <c r="F1448" s="173" t="s">
        <v>177</v>
      </c>
      <c r="H1448" s="174">
        <v>265.77</v>
      </c>
      <c r="I1448" s="175"/>
      <c r="L1448" s="171"/>
      <c r="M1448" s="176"/>
      <c r="T1448" s="177"/>
      <c r="AT1448" s="172" t="s">
        <v>173</v>
      </c>
      <c r="AU1448" s="172" t="s">
        <v>85</v>
      </c>
      <c r="AV1448" s="13" t="s">
        <v>91</v>
      </c>
      <c r="AW1448" s="13" t="s">
        <v>29</v>
      </c>
      <c r="AX1448" s="13" t="s">
        <v>81</v>
      </c>
      <c r="AY1448" s="172" t="s">
        <v>167</v>
      </c>
    </row>
    <row r="1449" spans="2:65" s="1" customFormat="1" ht="24.2" customHeight="1" x14ac:dyDescent="0.2">
      <c r="B1449" s="149"/>
      <c r="C1449" s="150" t="s">
        <v>1948</v>
      </c>
      <c r="D1449" s="150" t="s">
        <v>169</v>
      </c>
      <c r="E1449" s="151" t="s">
        <v>1949</v>
      </c>
      <c r="F1449" s="152" t="s">
        <v>1950</v>
      </c>
      <c r="G1449" s="153" t="s">
        <v>957</v>
      </c>
      <c r="H1449" s="155"/>
      <c r="I1449" s="155"/>
      <c r="J1449" s="154">
        <f>ROUND(I1449*H1449,3)</f>
        <v>0</v>
      </c>
      <c r="K1449" s="156"/>
      <c r="L1449" s="33"/>
      <c r="M1449" s="157" t="s">
        <v>1</v>
      </c>
      <c r="N1449" s="158" t="s">
        <v>42</v>
      </c>
      <c r="P1449" s="159">
        <f>O1449*H1449</f>
        <v>0</v>
      </c>
      <c r="Q1449" s="159">
        <v>0</v>
      </c>
      <c r="R1449" s="159">
        <f>Q1449*H1449</f>
        <v>0</v>
      </c>
      <c r="S1449" s="159">
        <v>0</v>
      </c>
      <c r="T1449" s="160">
        <f>S1449*H1449</f>
        <v>0</v>
      </c>
      <c r="AR1449" s="161" t="s">
        <v>202</v>
      </c>
      <c r="AT1449" s="161" t="s">
        <v>169</v>
      </c>
      <c r="AU1449" s="161" t="s">
        <v>85</v>
      </c>
      <c r="AY1449" s="17" t="s">
        <v>167</v>
      </c>
      <c r="BE1449" s="96">
        <f>IF(N1449="základná",J1449,0)</f>
        <v>0</v>
      </c>
      <c r="BF1449" s="96">
        <f>IF(N1449="znížená",J1449,0)</f>
        <v>0</v>
      </c>
      <c r="BG1449" s="96">
        <f>IF(N1449="zákl. prenesená",J1449,0)</f>
        <v>0</v>
      </c>
      <c r="BH1449" s="96">
        <f>IF(N1449="zníž. prenesená",J1449,0)</f>
        <v>0</v>
      </c>
      <c r="BI1449" s="96">
        <f>IF(N1449="nulová",J1449,0)</f>
        <v>0</v>
      </c>
      <c r="BJ1449" s="17" t="s">
        <v>85</v>
      </c>
      <c r="BK1449" s="162">
        <f>ROUND(I1449*H1449,3)</f>
        <v>0</v>
      </c>
      <c r="BL1449" s="17" t="s">
        <v>202</v>
      </c>
      <c r="BM1449" s="161" t="s">
        <v>1951</v>
      </c>
    </row>
    <row r="1450" spans="2:65" s="11" customFormat="1" ht="22.9" customHeight="1" x14ac:dyDescent="0.2">
      <c r="B1450" s="137"/>
      <c r="D1450" s="138" t="s">
        <v>75</v>
      </c>
      <c r="E1450" s="147" t="s">
        <v>1952</v>
      </c>
      <c r="F1450" s="147" t="s">
        <v>1953</v>
      </c>
      <c r="I1450" s="140"/>
      <c r="J1450" s="148">
        <f>BK1450</f>
        <v>0</v>
      </c>
      <c r="L1450" s="137"/>
      <c r="M1450" s="142"/>
      <c r="P1450" s="143">
        <f>SUM(P1451:P1460)</f>
        <v>0</v>
      </c>
      <c r="R1450" s="143">
        <f>SUM(R1451:R1460)</f>
        <v>0</v>
      </c>
      <c r="T1450" s="144">
        <f>SUM(T1451:T1460)</f>
        <v>0</v>
      </c>
      <c r="AR1450" s="138" t="s">
        <v>85</v>
      </c>
      <c r="AT1450" s="145" t="s">
        <v>75</v>
      </c>
      <c r="AU1450" s="145" t="s">
        <v>81</v>
      </c>
      <c r="AY1450" s="138" t="s">
        <v>167</v>
      </c>
      <c r="BK1450" s="146">
        <f>SUM(BK1451:BK1460)</f>
        <v>0</v>
      </c>
    </row>
    <row r="1451" spans="2:65" s="1" customFormat="1" ht="24.2" customHeight="1" x14ac:dyDescent="0.2">
      <c r="B1451" s="149"/>
      <c r="C1451" s="150" t="s">
        <v>1162</v>
      </c>
      <c r="D1451" s="150" t="s">
        <v>169</v>
      </c>
      <c r="E1451" s="151" t="s">
        <v>1954</v>
      </c>
      <c r="F1451" s="152" t="s">
        <v>1955</v>
      </c>
      <c r="G1451" s="153" t="s">
        <v>299</v>
      </c>
      <c r="H1451" s="154">
        <v>2719.1480000000001</v>
      </c>
      <c r="I1451" s="155"/>
      <c r="J1451" s="154">
        <f>ROUND(I1451*H1451,3)</f>
        <v>0</v>
      </c>
      <c r="K1451" s="156"/>
      <c r="L1451" s="33"/>
      <c r="M1451" s="157" t="s">
        <v>1</v>
      </c>
      <c r="N1451" s="158" t="s">
        <v>42</v>
      </c>
      <c r="P1451" s="159">
        <f>O1451*H1451</f>
        <v>0</v>
      </c>
      <c r="Q1451" s="159">
        <v>0</v>
      </c>
      <c r="R1451" s="159">
        <f>Q1451*H1451</f>
        <v>0</v>
      </c>
      <c r="S1451" s="159">
        <v>0</v>
      </c>
      <c r="T1451" s="160">
        <f>S1451*H1451</f>
        <v>0</v>
      </c>
      <c r="AR1451" s="161" t="s">
        <v>202</v>
      </c>
      <c r="AT1451" s="161" t="s">
        <v>169</v>
      </c>
      <c r="AU1451" s="161" t="s">
        <v>85</v>
      </c>
      <c r="AY1451" s="17" t="s">
        <v>167</v>
      </c>
      <c r="BE1451" s="96">
        <f>IF(N1451="základná",J1451,0)</f>
        <v>0</v>
      </c>
      <c r="BF1451" s="96">
        <f>IF(N1451="znížená",J1451,0)</f>
        <v>0</v>
      </c>
      <c r="BG1451" s="96">
        <f>IF(N1451="zákl. prenesená",J1451,0)</f>
        <v>0</v>
      </c>
      <c r="BH1451" s="96">
        <f>IF(N1451="zníž. prenesená",J1451,0)</f>
        <v>0</v>
      </c>
      <c r="BI1451" s="96">
        <f>IF(N1451="nulová",J1451,0)</f>
        <v>0</v>
      </c>
      <c r="BJ1451" s="17" t="s">
        <v>85</v>
      </c>
      <c r="BK1451" s="162">
        <f>ROUND(I1451*H1451,3)</f>
        <v>0</v>
      </c>
      <c r="BL1451" s="17" t="s">
        <v>202</v>
      </c>
      <c r="BM1451" s="161" t="s">
        <v>1956</v>
      </c>
    </row>
    <row r="1452" spans="2:65" s="12" customFormat="1" ht="22.5" x14ac:dyDescent="0.2">
      <c r="B1452" s="163"/>
      <c r="D1452" s="164" t="s">
        <v>173</v>
      </c>
      <c r="E1452" s="165" t="s">
        <v>1</v>
      </c>
      <c r="F1452" s="166" t="s">
        <v>493</v>
      </c>
      <c r="H1452" s="167">
        <v>113.33</v>
      </c>
      <c r="I1452" s="168"/>
      <c r="L1452" s="163"/>
      <c r="M1452" s="169"/>
      <c r="T1452" s="170"/>
      <c r="AT1452" s="165" t="s">
        <v>173</v>
      </c>
      <c r="AU1452" s="165" t="s">
        <v>85</v>
      </c>
      <c r="AV1452" s="12" t="s">
        <v>85</v>
      </c>
      <c r="AW1452" s="12" t="s">
        <v>29</v>
      </c>
      <c r="AX1452" s="12" t="s">
        <v>76</v>
      </c>
      <c r="AY1452" s="165" t="s">
        <v>167</v>
      </c>
    </row>
    <row r="1453" spans="2:65" s="12" customFormat="1" x14ac:dyDescent="0.2">
      <c r="B1453" s="163"/>
      <c r="D1453" s="164" t="s">
        <v>173</v>
      </c>
      <c r="E1453" s="165" t="s">
        <v>1</v>
      </c>
      <c r="F1453" s="166" t="s">
        <v>504</v>
      </c>
      <c r="H1453" s="167">
        <v>30.3</v>
      </c>
      <c r="I1453" s="168"/>
      <c r="L1453" s="163"/>
      <c r="M1453" s="169"/>
      <c r="T1453" s="170"/>
      <c r="AT1453" s="165" t="s">
        <v>173</v>
      </c>
      <c r="AU1453" s="165" t="s">
        <v>85</v>
      </c>
      <c r="AV1453" s="12" t="s">
        <v>85</v>
      </c>
      <c r="AW1453" s="12" t="s">
        <v>29</v>
      </c>
      <c r="AX1453" s="12" t="s">
        <v>76</v>
      </c>
      <c r="AY1453" s="165" t="s">
        <v>167</v>
      </c>
    </row>
    <row r="1454" spans="2:65" s="12" customFormat="1" x14ac:dyDescent="0.2">
      <c r="B1454" s="163"/>
      <c r="D1454" s="164" t="s">
        <v>173</v>
      </c>
      <c r="E1454" s="165" t="s">
        <v>1</v>
      </c>
      <c r="F1454" s="166" t="s">
        <v>495</v>
      </c>
      <c r="H1454" s="167">
        <v>38.92</v>
      </c>
      <c r="I1454" s="168"/>
      <c r="L1454" s="163"/>
      <c r="M1454" s="169"/>
      <c r="T1454" s="170"/>
      <c r="AT1454" s="165" t="s">
        <v>173</v>
      </c>
      <c r="AU1454" s="165" t="s">
        <v>85</v>
      </c>
      <c r="AV1454" s="12" t="s">
        <v>85</v>
      </c>
      <c r="AW1454" s="12" t="s">
        <v>29</v>
      </c>
      <c r="AX1454" s="12" t="s">
        <v>76</v>
      </c>
      <c r="AY1454" s="165" t="s">
        <v>167</v>
      </c>
    </row>
    <row r="1455" spans="2:65" s="15" customFormat="1" x14ac:dyDescent="0.2">
      <c r="B1455" s="184"/>
      <c r="D1455" s="164" t="s">
        <v>173</v>
      </c>
      <c r="E1455" s="185" t="s">
        <v>1</v>
      </c>
      <c r="F1455" s="186" t="s">
        <v>1957</v>
      </c>
      <c r="H1455" s="187">
        <v>182.55</v>
      </c>
      <c r="I1455" s="188"/>
      <c r="L1455" s="184"/>
      <c r="M1455" s="189"/>
      <c r="T1455" s="190"/>
      <c r="AT1455" s="185" t="s">
        <v>173</v>
      </c>
      <c r="AU1455" s="185" t="s">
        <v>85</v>
      </c>
      <c r="AV1455" s="15" t="s">
        <v>88</v>
      </c>
      <c r="AW1455" s="15" t="s">
        <v>29</v>
      </c>
      <c r="AX1455" s="15" t="s">
        <v>76</v>
      </c>
      <c r="AY1455" s="185" t="s">
        <v>167</v>
      </c>
    </row>
    <row r="1456" spans="2:65" s="12" customFormat="1" x14ac:dyDescent="0.2">
      <c r="B1456" s="163"/>
      <c r="D1456" s="164" t="s">
        <v>173</v>
      </c>
      <c r="E1456" s="165" t="s">
        <v>1</v>
      </c>
      <c r="F1456" s="166" t="s">
        <v>509</v>
      </c>
      <c r="H1456" s="167">
        <v>1750.944</v>
      </c>
      <c r="I1456" s="168"/>
      <c r="L1456" s="163"/>
      <c r="M1456" s="169"/>
      <c r="T1456" s="170"/>
      <c r="AT1456" s="165" t="s">
        <v>173</v>
      </c>
      <c r="AU1456" s="165" t="s">
        <v>85</v>
      </c>
      <c r="AV1456" s="12" t="s">
        <v>85</v>
      </c>
      <c r="AW1456" s="12" t="s">
        <v>29</v>
      </c>
      <c r="AX1456" s="12" t="s">
        <v>76</v>
      </c>
      <c r="AY1456" s="165" t="s">
        <v>167</v>
      </c>
    </row>
    <row r="1457" spans="2:65" s="12" customFormat="1" x14ac:dyDescent="0.2">
      <c r="B1457" s="163"/>
      <c r="D1457" s="164" t="s">
        <v>173</v>
      </c>
      <c r="E1457" s="165" t="s">
        <v>1</v>
      </c>
      <c r="F1457" s="166" t="s">
        <v>1958</v>
      </c>
      <c r="H1457" s="167">
        <v>785.654</v>
      </c>
      <c r="I1457" s="168"/>
      <c r="L1457" s="163"/>
      <c r="M1457" s="169"/>
      <c r="T1457" s="170"/>
      <c r="AT1457" s="165" t="s">
        <v>173</v>
      </c>
      <c r="AU1457" s="165" t="s">
        <v>85</v>
      </c>
      <c r="AV1457" s="12" t="s">
        <v>85</v>
      </c>
      <c r="AW1457" s="12" t="s">
        <v>29</v>
      </c>
      <c r="AX1457" s="12" t="s">
        <v>76</v>
      </c>
      <c r="AY1457" s="165" t="s">
        <v>167</v>
      </c>
    </row>
    <row r="1458" spans="2:65" s="15" customFormat="1" x14ac:dyDescent="0.2">
      <c r="B1458" s="184"/>
      <c r="D1458" s="164" t="s">
        <v>173</v>
      </c>
      <c r="E1458" s="185" t="s">
        <v>1</v>
      </c>
      <c r="F1458" s="186" t="s">
        <v>1959</v>
      </c>
      <c r="H1458" s="187">
        <v>2536.598</v>
      </c>
      <c r="I1458" s="188"/>
      <c r="L1458" s="184"/>
      <c r="M1458" s="189"/>
      <c r="T1458" s="190"/>
      <c r="AT1458" s="185" t="s">
        <v>173</v>
      </c>
      <c r="AU1458" s="185" t="s">
        <v>85</v>
      </c>
      <c r="AV1458" s="15" t="s">
        <v>88</v>
      </c>
      <c r="AW1458" s="15" t="s">
        <v>29</v>
      </c>
      <c r="AX1458" s="15" t="s">
        <v>76</v>
      </c>
      <c r="AY1458" s="185" t="s">
        <v>167</v>
      </c>
    </row>
    <row r="1459" spans="2:65" s="13" customFormat="1" x14ac:dyDescent="0.2">
      <c r="B1459" s="171"/>
      <c r="D1459" s="164" t="s">
        <v>173</v>
      </c>
      <c r="E1459" s="172" t="s">
        <v>1</v>
      </c>
      <c r="F1459" s="173" t="s">
        <v>177</v>
      </c>
      <c r="H1459" s="174">
        <v>2719.1480000000001</v>
      </c>
      <c r="I1459" s="175"/>
      <c r="L1459" s="171"/>
      <c r="M1459" s="176"/>
      <c r="T1459" s="177"/>
      <c r="AT1459" s="172" t="s">
        <v>173</v>
      </c>
      <c r="AU1459" s="172" t="s">
        <v>85</v>
      </c>
      <c r="AV1459" s="13" t="s">
        <v>91</v>
      </c>
      <c r="AW1459" s="13" t="s">
        <v>29</v>
      </c>
      <c r="AX1459" s="13" t="s">
        <v>81</v>
      </c>
      <c r="AY1459" s="172" t="s">
        <v>167</v>
      </c>
    </row>
    <row r="1460" spans="2:65" s="1" customFormat="1" ht="37.9" customHeight="1" x14ac:dyDescent="0.2">
      <c r="B1460" s="149"/>
      <c r="C1460" s="150" t="s">
        <v>1960</v>
      </c>
      <c r="D1460" s="150" t="s">
        <v>169</v>
      </c>
      <c r="E1460" s="151" t="s">
        <v>1961</v>
      </c>
      <c r="F1460" s="152" t="s">
        <v>1962</v>
      </c>
      <c r="G1460" s="153" t="s">
        <v>299</v>
      </c>
      <c r="H1460" s="154">
        <v>2719.1480000000001</v>
      </c>
      <c r="I1460" s="155"/>
      <c r="J1460" s="154">
        <f>ROUND(I1460*H1460,3)</f>
        <v>0</v>
      </c>
      <c r="K1460" s="156"/>
      <c r="L1460" s="33"/>
      <c r="M1460" s="157" t="s">
        <v>1</v>
      </c>
      <c r="N1460" s="158" t="s">
        <v>42</v>
      </c>
      <c r="P1460" s="159">
        <f>O1460*H1460</f>
        <v>0</v>
      </c>
      <c r="Q1460" s="159">
        <v>0</v>
      </c>
      <c r="R1460" s="159">
        <f>Q1460*H1460</f>
        <v>0</v>
      </c>
      <c r="S1460" s="159">
        <v>0</v>
      </c>
      <c r="T1460" s="160">
        <f>S1460*H1460</f>
        <v>0</v>
      </c>
      <c r="AR1460" s="161" t="s">
        <v>202</v>
      </c>
      <c r="AT1460" s="161" t="s">
        <v>169</v>
      </c>
      <c r="AU1460" s="161" t="s">
        <v>85</v>
      </c>
      <c r="AY1460" s="17" t="s">
        <v>167</v>
      </c>
      <c r="BE1460" s="96">
        <f>IF(N1460="základná",J1460,0)</f>
        <v>0</v>
      </c>
      <c r="BF1460" s="96">
        <f>IF(N1460="znížená",J1460,0)</f>
        <v>0</v>
      </c>
      <c r="BG1460" s="96">
        <f>IF(N1460="zákl. prenesená",J1460,0)</f>
        <v>0</v>
      </c>
      <c r="BH1460" s="96">
        <f>IF(N1460="zníž. prenesená",J1460,0)</f>
        <v>0</v>
      </c>
      <c r="BI1460" s="96">
        <f>IF(N1460="nulová",J1460,0)</f>
        <v>0</v>
      </c>
      <c r="BJ1460" s="17" t="s">
        <v>85</v>
      </c>
      <c r="BK1460" s="162">
        <f>ROUND(I1460*H1460,3)</f>
        <v>0</v>
      </c>
      <c r="BL1460" s="17" t="s">
        <v>202</v>
      </c>
      <c r="BM1460" s="161" t="s">
        <v>1963</v>
      </c>
    </row>
    <row r="1461" spans="2:65" s="11" customFormat="1" ht="25.9" customHeight="1" x14ac:dyDescent="0.2">
      <c r="B1461" s="137"/>
      <c r="D1461" s="138" t="s">
        <v>75</v>
      </c>
      <c r="E1461" s="139" t="s">
        <v>262</v>
      </c>
      <c r="F1461" s="139" t="s">
        <v>1964</v>
      </c>
      <c r="I1461" s="140"/>
      <c r="J1461" s="141">
        <f>BK1461</f>
        <v>0</v>
      </c>
      <c r="L1461" s="137"/>
      <c r="M1461" s="142"/>
      <c r="P1461" s="143">
        <f>P1462</f>
        <v>0</v>
      </c>
      <c r="R1461" s="143">
        <f>R1462</f>
        <v>0</v>
      </c>
      <c r="T1461" s="144">
        <f>T1462</f>
        <v>0</v>
      </c>
      <c r="AR1461" s="138" t="s">
        <v>88</v>
      </c>
      <c r="AT1461" s="145" t="s">
        <v>75</v>
      </c>
      <c r="AU1461" s="145" t="s">
        <v>76</v>
      </c>
      <c r="AY1461" s="138" t="s">
        <v>167</v>
      </c>
      <c r="BK1461" s="146">
        <f>BK1462</f>
        <v>0</v>
      </c>
    </row>
    <row r="1462" spans="2:65" s="11" customFormat="1" ht="22.9" customHeight="1" x14ac:dyDescent="0.2">
      <c r="B1462" s="137"/>
      <c r="D1462" s="138" t="s">
        <v>75</v>
      </c>
      <c r="E1462" s="147" t="s">
        <v>1965</v>
      </c>
      <c r="F1462" s="147" t="s">
        <v>1966</v>
      </c>
      <c r="I1462" s="140"/>
      <c r="J1462" s="148">
        <f>BK1462</f>
        <v>0</v>
      </c>
      <c r="L1462" s="137"/>
      <c r="M1462" s="142"/>
      <c r="P1462" s="143">
        <f>P1463</f>
        <v>0</v>
      </c>
      <c r="R1462" s="143">
        <f>R1463</f>
        <v>0</v>
      </c>
      <c r="T1462" s="144">
        <f>T1463</f>
        <v>0</v>
      </c>
      <c r="AR1462" s="138" t="s">
        <v>88</v>
      </c>
      <c r="AT1462" s="145" t="s">
        <v>75</v>
      </c>
      <c r="AU1462" s="145" t="s">
        <v>81</v>
      </c>
      <c r="AY1462" s="138" t="s">
        <v>167</v>
      </c>
      <c r="BK1462" s="146">
        <f>BK1463</f>
        <v>0</v>
      </c>
    </row>
    <row r="1463" spans="2:65" s="1" customFormat="1" ht="24.2" customHeight="1" x14ac:dyDescent="0.2">
      <c r="B1463" s="149"/>
      <c r="C1463" s="150" t="s">
        <v>1167</v>
      </c>
      <c r="D1463" s="150" t="s">
        <v>169</v>
      </c>
      <c r="E1463" s="151" t="s">
        <v>1967</v>
      </c>
      <c r="F1463" s="152" t="s">
        <v>1968</v>
      </c>
      <c r="G1463" s="153" t="s">
        <v>254</v>
      </c>
      <c r="H1463" s="154">
        <v>2</v>
      </c>
      <c r="I1463" s="155"/>
      <c r="J1463" s="154">
        <f>ROUND(I1463*H1463,3)</f>
        <v>0</v>
      </c>
      <c r="K1463" s="156"/>
      <c r="L1463" s="33"/>
      <c r="M1463" s="157" t="s">
        <v>1</v>
      </c>
      <c r="N1463" s="158" t="s">
        <v>42</v>
      </c>
      <c r="P1463" s="159">
        <f>O1463*H1463</f>
        <v>0</v>
      </c>
      <c r="Q1463" s="159">
        <v>0</v>
      </c>
      <c r="R1463" s="159">
        <f>Q1463*H1463</f>
        <v>0</v>
      </c>
      <c r="S1463" s="159">
        <v>0</v>
      </c>
      <c r="T1463" s="160">
        <f>S1463*H1463</f>
        <v>0</v>
      </c>
      <c r="AR1463" s="161" t="s">
        <v>344</v>
      </c>
      <c r="AT1463" s="161" t="s">
        <v>169</v>
      </c>
      <c r="AU1463" s="161" t="s">
        <v>85</v>
      </c>
      <c r="AY1463" s="17" t="s">
        <v>167</v>
      </c>
      <c r="BE1463" s="96">
        <f>IF(N1463="základná",J1463,0)</f>
        <v>0</v>
      </c>
      <c r="BF1463" s="96">
        <f>IF(N1463="znížená",J1463,0)</f>
        <v>0</v>
      </c>
      <c r="BG1463" s="96">
        <f>IF(N1463="zákl. prenesená",J1463,0)</f>
        <v>0</v>
      </c>
      <c r="BH1463" s="96">
        <f>IF(N1463="zníž. prenesená",J1463,0)</f>
        <v>0</v>
      </c>
      <c r="BI1463" s="96">
        <f>IF(N1463="nulová",J1463,0)</f>
        <v>0</v>
      </c>
      <c r="BJ1463" s="17" t="s">
        <v>85</v>
      </c>
      <c r="BK1463" s="162">
        <f>ROUND(I1463*H1463,3)</f>
        <v>0</v>
      </c>
      <c r="BL1463" s="17" t="s">
        <v>344</v>
      </c>
      <c r="BM1463" s="161" t="s">
        <v>1969</v>
      </c>
    </row>
    <row r="1464" spans="2:65" s="11" customFormat="1" ht="31.9" hidden="1" customHeight="1" x14ac:dyDescent="0.2">
      <c r="B1464" s="137"/>
      <c r="D1464" s="138"/>
      <c r="E1464" s="139"/>
      <c r="F1464" s="139"/>
      <c r="I1464" s="140"/>
      <c r="J1464" s="141"/>
      <c r="L1464" s="137"/>
      <c r="M1464" s="142"/>
      <c r="P1464" s="143"/>
      <c r="R1464" s="143"/>
      <c r="T1464" s="144"/>
      <c r="AR1464" s="138"/>
      <c r="AT1464" s="145"/>
      <c r="AU1464" s="145"/>
      <c r="AY1464" s="138"/>
      <c r="BK1464" s="146"/>
    </row>
    <row r="1465" spans="2:65" s="1" customFormat="1" ht="66.75" hidden="1" customHeight="1" x14ac:dyDescent="0.2">
      <c r="B1465" s="149"/>
      <c r="C1465" s="191"/>
      <c r="D1465" s="191"/>
      <c r="E1465" s="192"/>
      <c r="F1465" s="193"/>
      <c r="G1465" s="194"/>
      <c r="H1465" s="195"/>
      <c r="I1465" s="196"/>
      <c r="J1465" s="195"/>
      <c r="K1465" s="197"/>
      <c r="L1465" s="198"/>
      <c r="M1465" s="199"/>
      <c r="N1465" s="200"/>
      <c r="P1465" s="159"/>
      <c r="Q1465" s="159"/>
      <c r="R1465" s="159"/>
      <c r="S1465" s="159"/>
      <c r="T1465" s="160"/>
      <c r="AR1465" s="161"/>
      <c r="AT1465" s="161"/>
      <c r="AU1465" s="161"/>
      <c r="AY1465" s="17"/>
      <c r="BE1465" s="96"/>
      <c r="BF1465" s="96"/>
      <c r="BG1465" s="96"/>
      <c r="BH1465" s="96"/>
      <c r="BI1465" s="96"/>
      <c r="BJ1465" s="17"/>
      <c r="BK1465" s="162"/>
      <c r="BL1465" s="17"/>
      <c r="BM1465" s="161"/>
    </row>
    <row r="1466" spans="2:65" s="1" customFormat="1" ht="24.2" hidden="1" customHeight="1" x14ac:dyDescent="0.2">
      <c r="B1466" s="149"/>
      <c r="C1466" s="191"/>
      <c r="D1466" s="191"/>
      <c r="E1466" s="192"/>
      <c r="F1466" s="193"/>
      <c r="G1466" s="194"/>
      <c r="H1466" s="195"/>
      <c r="I1466" s="196"/>
      <c r="J1466" s="195"/>
      <c r="K1466" s="197"/>
      <c r="L1466" s="198"/>
      <c r="M1466" s="201"/>
      <c r="N1466" s="202"/>
      <c r="O1466" s="203"/>
      <c r="P1466" s="204"/>
      <c r="Q1466" s="204"/>
      <c r="R1466" s="204"/>
      <c r="S1466" s="204"/>
      <c r="T1466" s="205"/>
      <c r="AR1466" s="161"/>
      <c r="AT1466" s="161"/>
      <c r="AU1466" s="161"/>
      <c r="AY1466" s="17"/>
      <c r="BE1466" s="96"/>
      <c r="BF1466" s="96"/>
      <c r="BG1466" s="96"/>
      <c r="BH1466" s="96"/>
      <c r="BI1466" s="96"/>
      <c r="BJ1466" s="17"/>
      <c r="BK1466" s="162"/>
      <c r="BL1466" s="17"/>
      <c r="BM1466" s="161"/>
    </row>
    <row r="1467" spans="2:65" s="1" customFormat="1" ht="6.95" customHeight="1" x14ac:dyDescent="0.2">
      <c r="B1467" s="48"/>
      <c r="C1467" s="49"/>
      <c r="D1467" s="49"/>
      <c r="E1467" s="49"/>
      <c r="F1467" s="49"/>
      <c r="G1467" s="49"/>
      <c r="H1467" s="49"/>
      <c r="I1467" s="49"/>
      <c r="J1467" s="49"/>
      <c r="K1467" s="49"/>
      <c r="L1467" s="33"/>
    </row>
  </sheetData>
  <autoFilter ref="C142:K1466"/>
  <mergeCells count="9">
    <mergeCell ref="E87:H87"/>
    <mergeCell ref="E133:H133"/>
    <mergeCell ref="E135:H13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23"/>
  <sheetViews>
    <sheetView showGridLines="0" workbookViewId="0">
      <selection activeCell="Z7" sqref="Z7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23" t="s">
        <v>5</v>
      </c>
      <c r="M2" s="224"/>
      <c r="N2" s="224"/>
      <c r="O2" s="224"/>
      <c r="P2" s="224"/>
      <c r="Q2" s="224"/>
      <c r="R2" s="224"/>
      <c r="S2" s="224"/>
      <c r="T2" s="224"/>
      <c r="U2" s="224"/>
      <c r="V2" s="224"/>
      <c r="AT2" s="17" t="s">
        <v>87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76</v>
      </c>
    </row>
    <row r="4" spans="2:46" ht="24.95" customHeight="1" x14ac:dyDescent="0.2">
      <c r="B4" s="20"/>
      <c r="D4" s="21" t="s">
        <v>118</v>
      </c>
      <c r="L4" s="20"/>
      <c r="M4" s="102" t="s">
        <v>8</v>
      </c>
      <c r="AT4" s="17" t="s">
        <v>3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13</v>
      </c>
      <c r="L6" s="20"/>
    </row>
    <row r="7" spans="2:46" ht="16.5" customHeight="1" x14ac:dyDescent="0.2">
      <c r="B7" s="20"/>
      <c r="E7" s="256" t="str">
        <f>'Rekapitulácia stavby'!K6</f>
        <v>Bratislava KS IZS Tomášikova 28A - rekonštrukcia priestorov</v>
      </c>
      <c r="F7" s="257"/>
      <c r="G7" s="257"/>
      <c r="H7" s="257"/>
      <c r="L7" s="20"/>
    </row>
    <row r="8" spans="2:46" s="1" customFormat="1" ht="12" customHeight="1" x14ac:dyDescent="0.2">
      <c r="B8" s="33"/>
      <c r="D8" s="27" t="s">
        <v>119</v>
      </c>
      <c r="L8" s="33"/>
    </row>
    <row r="9" spans="2:46" s="1" customFormat="1" ht="16.5" customHeight="1" x14ac:dyDescent="0.2">
      <c r="B9" s="33"/>
      <c r="E9" s="237" t="s">
        <v>1971</v>
      </c>
      <c r="F9" s="255"/>
      <c r="G9" s="255"/>
      <c r="H9" s="255"/>
      <c r="L9" s="33"/>
    </row>
    <row r="10" spans="2:46" s="1" customFormat="1" x14ac:dyDescent="0.2">
      <c r="B10" s="33"/>
      <c r="L10" s="33"/>
    </row>
    <row r="11" spans="2:46" s="1" customFormat="1" ht="12" customHeight="1" x14ac:dyDescent="0.2">
      <c r="B11" s="33"/>
      <c r="D11" s="27" t="s">
        <v>15</v>
      </c>
      <c r="F11" s="25" t="s">
        <v>1</v>
      </c>
      <c r="I11" s="27" t="s">
        <v>16</v>
      </c>
      <c r="J11" s="25" t="s">
        <v>1</v>
      </c>
      <c r="L11" s="33"/>
    </row>
    <row r="12" spans="2:46" s="1" customFormat="1" ht="12" customHeight="1" x14ac:dyDescent="0.2">
      <c r="B12" s="33"/>
      <c r="D12" s="27" t="s">
        <v>17</v>
      </c>
      <c r="F12" s="25" t="s">
        <v>18</v>
      </c>
      <c r="I12" s="27" t="s">
        <v>19</v>
      </c>
      <c r="J12" s="56" t="str">
        <f>'Rekapitulácia stavby'!AN8</f>
        <v>14. 6. 2022</v>
      </c>
      <c r="L12" s="33"/>
    </row>
    <row r="13" spans="2:46" s="1" customFormat="1" ht="10.9" customHeight="1" x14ac:dyDescent="0.2">
      <c r="B13" s="33"/>
      <c r="L13" s="33"/>
    </row>
    <row r="14" spans="2:46" s="1" customFormat="1" ht="12" customHeight="1" x14ac:dyDescent="0.2">
      <c r="B14" s="33"/>
      <c r="D14" s="27" t="s">
        <v>21</v>
      </c>
      <c r="I14" s="27" t="s">
        <v>22</v>
      </c>
      <c r="J14" s="25" t="str">
        <f>IF('Rekapitulácia stavby'!AN10="","",'Rekapitulácia stavby'!AN10)</f>
        <v/>
      </c>
      <c r="L14" s="33"/>
    </row>
    <row r="15" spans="2:46" s="1" customFormat="1" ht="18" customHeight="1" x14ac:dyDescent="0.2">
      <c r="B15" s="33"/>
      <c r="E15" s="25" t="str">
        <f>IF('Rekapitulácia stavby'!E11="","",'Rekapitulácia stavby'!E11)</f>
        <v xml:space="preserve"> </v>
      </c>
      <c r="I15" s="27" t="s">
        <v>24</v>
      </c>
      <c r="J15" s="25" t="str">
        <f>IF('Rekapitulácia stavby'!AN11="","",'Rekapitulácia stavby'!AN11)</f>
        <v/>
      </c>
      <c r="L15" s="33"/>
    </row>
    <row r="16" spans="2:46" s="1" customFormat="1" ht="6.95" customHeight="1" x14ac:dyDescent="0.2">
      <c r="B16" s="33"/>
      <c r="L16" s="33"/>
    </row>
    <row r="17" spans="2:12" s="1" customFormat="1" ht="12" customHeight="1" x14ac:dyDescent="0.2">
      <c r="B17" s="33"/>
      <c r="D17" s="27" t="s">
        <v>25</v>
      </c>
      <c r="I17" s="27" t="s">
        <v>22</v>
      </c>
      <c r="J17" s="28" t="str">
        <f>'Rekapitulácia stavby'!AN13</f>
        <v>Vyplň údaj</v>
      </c>
      <c r="L17" s="33"/>
    </row>
    <row r="18" spans="2:12" s="1" customFormat="1" ht="18" customHeight="1" x14ac:dyDescent="0.2">
      <c r="B18" s="33"/>
      <c r="E18" s="258" t="str">
        <f>'Rekapitulácia stavby'!E14</f>
        <v>Vyplň údaj</v>
      </c>
      <c r="F18" s="244"/>
      <c r="G18" s="244"/>
      <c r="H18" s="244"/>
      <c r="I18" s="27" t="s">
        <v>24</v>
      </c>
      <c r="J18" s="28" t="str">
        <f>'Rekapitulácia stavby'!AN14</f>
        <v>Vyplň údaj</v>
      </c>
      <c r="L18" s="33"/>
    </row>
    <row r="19" spans="2:12" s="1" customFormat="1" ht="6.95" customHeight="1" x14ac:dyDescent="0.2">
      <c r="B19" s="33"/>
      <c r="L19" s="33"/>
    </row>
    <row r="20" spans="2:12" s="1" customFormat="1" ht="12" customHeight="1" x14ac:dyDescent="0.2">
      <c r="B20" s="33"/>
      <c r="D20" s="27" t="s">
        <v>27</v>
      </c>
      <c r="I20" s="27" t="s">
        <v>22</v>
      </c>
      <c r="J20" s="25" t="s">
        <v>1</v>
      </c>
      <c r="L20" s="33"/>
    </row>
    <row r="21" spans="2:12" s="1" customFormat="1" ht="18" customHeight="1" x14ac:dyDescent="0.2">
      <c r="B21" s="33"/>
      <c r="E21" s="25" t="s">
        <v>28</v>
      </c>
      <c r="I21" s="27" t="s">
        <v>24</v>
      </c>
      <c r="J21" s="25" t="s">
        <v>1</v>
      </c>
      <c r="L21" s="33"/>
    </row>
    <row r="22" spans="2:12" s="1" customFormat="1" ht="6.95" customHeight="1" x14ac:dyDescent="0.2">
      <c r="B22" s="33"/>
      <c r="L22" s="33"/>
    </row>
    <row r="23" spans="2:12" s="1" customFormat="1" ht="12" customHeight="1" x14ac:dyDescent="0.2">
      <c r="B23" s="33"/>
      <c r="D23" s="27" t="s">
        <v>31</v>
      </c>
      <c r="I23" s="27" t="s">
        <v>22</v>
      </c>
      <c r="J23" s="25" t="s">
        <v>1</v>
      </c>
      <c r="L23" s="33"/>
    </row>
    <row r="24" spans="2:12" s="1" customFormat="1" ht="18" customHeight="1" x14ac:dyDescent="0.2">
      <c r="B24" s="33"/>
      <c r="E24" s="25" t="s">
        <v>32</v>
      </c>
      <c r="I24" s="27" t="s">
        <v>24</v>
      </c>
      <c r="J24" s="25" t="s">
        <v>1</v>
      </c>
      <c r="L24" s="33"/>
    </row>
    <row r="25" spans="2:12" s="1" customFormat="1" ht="6.95" customHeight="1" x14ac:dyDescent="0.2">
      <c r="B25" s="33"/>
      <c r="L25" s="33"/>
    </row>
    <row r="26" spans="2:12" s="1" customFormat="1" ht="12" customHeight="1" x14ac:dyDescent="0.2">
      <c r="B26" s="33"/>
      <c r="D26" s="27" t="s">
        <v>33</v>
      </c>
      <c r="L26" s="33"/>
    </row>
    <row r="27" spans="2:12" s="7" customFormat="1" ht="16.5" customHeight="1" x14ac:dyDescent="0.2">
      <c r="B27" s="103"/>
      <c r="E27" s="248" t="s">
        <v>1</v>
      </c>
      <c r="F27" s="248"/>
      <c r="G27" s="248"/>
      <c r="H27" s="248"/>
      <c r="L27" s="103"/>
    </row>
    <row r="28" spans="2:12" s="1" customFormat="1" ht="6.95" customHeight="1" x14ac:dyDescent="0.2">
      <c r="B28" s="33"/>
      <c r="L28" s="33"/>
    </row>
    <row r="29" spans="2:12" s="1" customFormat="1" ht="6.95" customHeight="1" x14ac:dyDescent="0.2">
      <c r="B29" s="33"/>
      <c r="D29" s="57"/>
      <c r="E29" s="57"/>
      <c r="F29" s="57"/>
      <c r="G29" s="57"/>
      <c r="H29" s="57"/>
      <c r="I29" s="57"/>
      <c r="J29" s="57"/>
      <c r="K29" s="57"/>
      <c r="L29" s="33"/>
    </row>
    <row r="30" spans="2:12" s="1" customFormat="1" ht="25.35" customHeight="1" x14ac:dyDescent="0.2">
      <c r="B30" s="33"/>
      <c r="D30" s="104" t="s">
        <v>36</v>
      </c>
      <c r="J30" s="70">
        <f>ROUND(J119, 2)</f>
        <v>0</v>
      </c>
      <c r="L30" s="33"/>
    </row>
    <row r="31" spans="2:12" s="1" customFormat="1" ht="6.95" customHeight="1" x14ac:dyDescent="0.2">
      <c r="B31" s="33"/>
      <c r="D31" s="57"/>
      <c r="E31" s="57"/>
      <c r="F31" s="57"/>
      <c r="G31" s="57"/>
      <c r="H31" s="57"/>
      <c r="I31" s="57"/>
      <c r="J31" s="57"/>
      <c r="K31" s="57"/>
      <c r="L31" s="33"/>
    </row>
    <row r="32" spans="2:12" s="1" customFormat="1" ht="14.45" customHeight="1" x14ac:dyDescent="0.2">
      <c r="B32" s="33"/>
      <c r="F32" s="36" t="s">
        <v>38</v>
      </c>
      <c r="I32" s="36" t="s">
        <v>37</v>
      </c>
      <c r="J32" s="36" t="s">
        <v>39</v>
      </c>
      <c r="L32" s="33"/>
    </row>
    <row r="33" spans="2:12" s="1" customFormat="1" ht="14.45" customHeight="1" x14ac:dyDescent="0.2">
      <c r="B33" s="33"/>
      <c r="D33" s="59" t="s">
        <v>40</v>
      </c>
      <c r="E33" s="38" t="s">
        <v>41</v>
      </c>
      <c r="F33" s="105">
        <f>ROUND((SUM(BE119:BE222)),  2)</f>
        <v>0</v>
      </c>
      <c r="G33" s="106"/>
      <c r="H33" s="106"/>
      <c r="I33" s="107">
        <v>0.2</v>
      </c>
      <c r="J33" s="105">
        <f>ROUND(((SUM(BE119:BE222))*I33),  2)</f>
        <v>0</v>
      </c>
      <c r="L33" s="33"/>
    </row>
    <row r="34" spans="2:12" s="1" customFormat="1" ht="14.45" customHeight="1" x14ac:dyDescent="0.2">
      <c r="B34" s="33"/>
      <c r="E34" s="38" t="s">
        <v>42</v>
      </c>
      <c r="F34" s="105">
        <f>ROUND((SUM(BF119:BF222)),  2)</f>
        <v>0</v>
      </c>
      <c r="G34" s="106"/>
      <c r="H34" s="106"/>
      <c r="I34" s="107">
        <v>0.2</v>
      </c>
      <c r="J34" s="105">
        <f>ROUND(((SUM(BF119:BF222))*I34),  2)</f>
        <v>0</v>
      </c>
      <c r="L34" s="33"/>
    </row>
    <row r="35" spans="2:12" s="1" customFormat="1" ht="14.45" hidden="1" customHeight="1" x14ac:dyDescent="0.2">
      <c r="B35" s="33"/>
      <c r="E35" s="27" t="s">
        <v>43</v>
      </c>
      <c r="F35" s="108">
        <f>ROUND((SUM(BG119:BG222)),  2)</f>
        <v>0</v>
      </c>
      <c r="I35" s="109">
        <v>0.2</v>
      </c>
      <c r="J35" s="108">
        <f>0</f>
        <v>0</v>
      </c>
      <c r="L35" s="33"/>
    </row>
    <row r="36" spans="2:12" s="1" customFormat="1" ht="14.45" hidden="1" customHeight="1" x14ac:dyDescent="0.2">
      <c r="B36" s="33"/>
      <c r="E36" s="27" t="s">
        <v>44</v>
      </c>
      <c r="F36" s="108">
        <f>ROUND((SUM(BH119:BH222)),  2)</f>
        <v>0</v>
      </c>
      <c r="I36" s="109">
        <v>0.2</v>
      </c>
      <c r="J36" s="108">
        <f>0</f>
        <v>0</v>
      </c>
      <c r="L36" s="33"/>
    </row>
    <row r="37" spans="2:12" s="1" customFormat="1" ht="14.45" hidden="1" customHeight="1" x14ac:dyDescent="0.2">
      <c r="B37" s="33"/>
      <c r="E37" s="38" t="s">
        <v>45</v>
      </c>
      <c r="F37" s="105">
        <f>ROUND((SUM(BI119:BI222)),  2)</f>
        <v>0</v>
      </c>
      <c r="G37" s="106"/>
      <c r="H37" s="106"/>
      <c r="I37" s="107">
        <v>0</v>
      </c>
      <c r="J37" s="105">
        <f>0</f>
        <v>0</v>
      </c>
      <c r="L37" s="33"/>
    </row>
    <row r="38" spans="2:12" s="1" customFormat="1" ht="6.95" customHeight="1" x14ac:dyDescent="0.2">
      <c r="B38" s="33"/>
      <c r="L38" s="33"/>
    </row>
    <row r="39" spans="2:12" s="1" customFormat="1" ht="25.35" customHeight="1" x14ac:dyDescent="0.2">
      <c r="B39" s="33"/>
      <c r="C39" s="101"/>
      <c r="D39" s="110" t="s">
        <v>46</v>
      </c>
      <c r="E39" s="61"/>
      <c r="F39" s="61"/>
      <c r="G39" s="111" t="s">
        <v>47</v>
      </c>
      <c r="H39" s="112" t="s">
        <v>48</v>
      </c>
      <c r="I39" s="61"/>
      <c r="J39" s="113">
        <f>SUM(J30:J37)</f>
        <v>0</v>
      </c>
      <c r="K39" s="114"/>
      <c r="L39" s="33"/>
    </row>
    <row r="40" spans="2:12" s="1" customFormat="1" ht="14.45" customHeight="1" x14ac:dyDescent="0.2">
      <c r="B40" s="33"/>
      <c r="L40" s="33"/>
    </row>
    <row r="41" spans="2:12" ht="14.45" customHeight="1" x14ac:dyDescent="0.2">
      <c r="B41" s="20"/>
      <c r="L41" s="20"/>
    </row>
    <row r="42" spans="2:12" ht="14.45" customHeight="1" x14ac:dyDescent="0.2">
      <c r="B42" s="20"/>
      <c r="L42" s="20"/>
    </row>
    <row r="43" spans="2:12" ht="14.45" customHeight="1" x14ac:dyDescent="0.2">
      <c r="B43" s="20"/>
      <c r="L43" s="20"/>
    </row>
    <row r="44" spans="2:12" ht="14.45" customHeight="1" x14ac:dyDescent="0.2">
      <c r="B44" s="20"/>
      <c r="L44" s="20"/>
    </row>
    <row r="45" spans="2:12" ht="14.45" customHeight="1" x14ac:dyDescent="0.2">
      <c r="B45" s="20"/>
      <c r="L45" s="20"/>
    </row>
    <row r="46" spans="2:12" ht="14.45" customHeight="1" x14ac:dyDescent="0.2">
      <c r="B46" s="20"/>
      <c r="L46" s="20"/>
    </row>
    <row r="47" spans="2:12" ht="14.45" customHeight="1" x14ac:dyDescent="0.2">
      <c r="B47" s="20"/>
      <c r="L47" s="20"/>
    </row>
    <row r="48" spans="2:12" ht="14.45" customHeight="1" x14ac:dyDescent="0.2">
      <c r="B48" s="20"/>
      <c r="L48" s="20"/>
    </row>
    <row r="49" spans="2:12" ht="14.45" customHeight="1" x14ac:dyDescent="0.2">
      <c r="B49" s="20"/>
      <c r="L49" s="20"/>
    </row>
    <row r="50" spans="2:12" s="1" customFormat="1" ht="14.45" customHeight="1" x14ac:dyDescent="0.2">
      <c r="B50" s="33"/>
      <c r="D50" s="45" t="s">
        <v>49</v>
      </c>
      <c r="E50" s="46"/>
      <c r="F50" s="46"/>
      <c r="G50" s="45" t="s">
        <v>50</v>
      </c>
      <c r="H50" s="46"/>
      <c r="I50" s="46"/>
      <c r="J50" s="46"/>
      <c r="K50" s="46"/>
      <c r="L50" s="33"/>
    </row>
    <row r="51" spans="2:12" x14ac:dyDescent="0.2">
      <c r="B51" s="20"/>
      <c r="L51" s="20"/>
    </row>
    <row r="52" spans="2:12" x14ac:dyDescent="0.2">
      <c r="B52" s="20"/>
      <c r="L52" s="20"/>
    </row>
    <row r="53" spans="2:12" x14ac:dyDescent="0.2">
      <c r="B53" s="20"/>
      <c r="L53" s="20"/>
    </row>
    <row r="54" spans="2:12" x14ac:dyDescent="0.2">
      <c r="B54" s="20"/>
      <c r="L54" s="20"/>
    </row>
    <row r="55" spans="2:12" x14ac:dyDescent="0.2">
      <c r="B55" s="20"/>
      <c r="L55" s="20"/>
    </row>
    <row r="56" spans="2:12" x14ac:dyDescent="0.2">
      <c r="B56" s="20"/>
      <c r="L56" s="20"/>
    </row>
    <row r="57" spans="2:12" x14ac:dyDescent="0.2">
      <c r="B57" s="20"/>
      <c r="L57" s="20"/>
    </row>
    <row r="58" spans="2:12" x14ac:dyDescent="0.2">
      <c r="B58" s="20"/>
      <c r="L58" s="20"/>
    </row>
    <row r="59" spans="2:12" x14ac:dyDescent="0.2">
      <c r="B59" s="20"/>
      <c r="L59" s="20"/>
    </row>
    <row r="60" spans="2:12" x14ac:dyDescent="0.2">
      <c r="B60" s="20"/>
      <c r="L60" s="20"/>
    </row>
    <row r="61" spans="2:12" s="1" customFormat="1" ht="12.75" x14ac:dyDescent="0.2">
      <c r="B61" s="33"/>
      <c r="D61" s="47" t="s">
        <v>51</v>
      </c>
      <c r="E61" s="35"/>
      <c r="F61" s="115" t="s">
        <v>52</v>
      </c>
      <c r="G61" s="47" t="s">
        <v>51</v>
      </c>
      <c r="H61" s="35"/>
      <c r="I61" s="35"/>
      <c r="J61" s="116" t="s">
        <v>52</v>
      </c>
      <c r="K61" s="35"/>
      <c r="L61" s="33"/>
    </row>
    <row r="62" spans="2:12" x14ac:dyDescent="0.2">
      <c r="B62" s="20"/>
      <c r="L62" s="20"/>
    </row>
    <row r="63" spans="2:12" x14ac:dyDescent="0.2">
      <c r="B63" s="20"/>
      <c r="L63" s="20"/>
    </row>
    <row r="64" spans="2:12" x14ac:dyDescent="0.2">
      <c r="B64" s="20"/>
      <c r="L64" s="20"/>
    </row>
    <row r="65" spans="2:12" s="1" customFormat="1" ht="12.75" x14ac:dyDescent="0.2">
      <c r="B65" s="33"/>
      <c r="D65" s="45" t="s">
        <v>53</v>
      </c>
      <c r="E65" s="46"/>
      <c r="F65" s="46"/>
      <c r="G65" s="45" t="s">
        <v>54</v>
      </c>
      <c r="H65" s="46"/>
      <c r="I65" s="46"/>
      <c r="J65" s="46"/>
      <c r="K65" s="46"/>
      <c r="L65" s="33"/>
    </row>
    <row r="66" spans="2:12" x14ac:dyDescent="0.2">
      <c r="B66" s="20"/>
      <c r="L66" s="20"/>
    </row>
    <row r="67" spans="2:12" x14ac:dyDescent="0.2">
      <c r="B67" s="20"/>
      <c r="L67" s="20"/>
    </row>
    <row r="68" spans="2:12" x14ac:dyDescent="0.2">
      <c r="B68" s="20"/>
      <c r="L68" s="20"/>
    </row>
    <row r="69" spans="2:12" x14ac:dyDescent="0.2">
      <c r="B69" s="20"/>
      <c r="L69" s="20"/>
    </row>
    <row r="70" spans="2:12" x14ac:dyDescent="0.2">
      <c r="B70" s="20"/>
      <c r="L70" s="20"/>
    </row>
    <row r="71" spans="2:12" x14ac:dyDescent="0.2">
      <c r="B71" s="20"/>
      <c r="L71" s="20"/>
    </row>
    <row r="72" spans="2:12" x14ac:dyDescent="0.2">
      <c r="B72" s="20"/>
      <c r="L72" s="20"/>
    </row>
    <row r="73" spans="2:12" x14ac:dyDescent="0.2">
      <c r="B73" s="20"/>
      <c r="L73" s="20"/>
    </row>
    <row r="74" spans="2:12" x14ac:dyDescent="0.2">
      <c r="B74" s="20"/>
      <c r="L74" s="20"/>
    </row>
    <row r="75" spans="2:12" x14ac:dyDescent="0.2">
      <c r="B75" s="20"/>
      <c r="L75" s="20"/>
    </row>
    <row r="76" spans="2:12" s="1" customFormat="1" ht="12.75" x14ac:dyDescent="0.2">
      <c r="B76" s="33"/>
      <c r="D76" s="47" t="s">
        <v>51</v>
      </c>
      <c r="E76" s="35"/>
      <c r="F76" s="115" t="s">
        <v>52</v>
      </c>
      <c r="G76" s="47" t="s">
        <v>51</v>
      </c>
      <c r="H76" s="35"/>
      <c r="I76" s="35"/>
      <c r="J76" s="116" t="s">
        <v>52</v>
      </c>
      <c r="K76" s="35"/>
      <c r="L76" s="33"/>
    </row>
    <row r="77" spans="2:12" s="1" customFormat="1" ht="14.45" customHeight="1" x14ac:dyDescent="0.2"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33"/>
    </row>
    <row r="81" spans="2:47" s="1" customFormat="1" ht="6.95" customHeight="1" x14ac:dyDescent="0.2"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33"/>
    </row>
    <row r="82" spans="2:47" s="1" customFormat="1" ht="24.95" customHeight="1" x14ac:dyDescent="0.2">
      <c r="B82" s="33"/>
      <c r="C82" s="21" t="s">
        <v>121</v>
      </c>
      <c r="L82" s="33"/>
    </row>
    <row r="83" spans="2:47" s="1" customFormat="1" ht="6.95" customHeight="1" x14ac:dyDescent="0.2">
      <c r="B83" s="33"/>
      <c r="L83" s="33"/>
    </row>
    <row r="84" spans="2:47" s="1" customFormat="1" ht="12" customHeight="1" x14ac:dyDescent="0.2">
      <c r="B84" s="33"/>
      <c r="C84" s="27" t="s">
        <v>13</v>
      </c>
      <c r="L84" s="33"/>
    </row>
    <row r="85" spans="2:47" s="1" customFormat="1" ht="16.5" customHeight="1" x14ac:dyDescent="0.2">
      <c r="B85" s="33"/>
      <c r="E85" s="256" t="str">
        <f>E7</f>
        <v>Bratislava KS IZS Tomášikova 28A - rekonštrukcia priestorov</v>
      </c>
      <c r="F85" s="257"/>
      <c r="G85" s="257"/>
      <c r="H85" s="257"/>
      <c r="L85" s="33"/>
    </row>
    <row r="86" spans="2:47" s="1" customFormat="1" ht="12" customHeight="1" x14ac:dyDescent="0.2">
      <c r="B86" s="33"/>
      <c r="C86" s="27" t="s">
        <v>119</v>
      </c>
      <c r="L86" s="33"/>
    </row>
    <row r="87" spans="2:47" s="1" customFormat="1" ht="16.5" customHeight="1" x14ac:dyDescent="0.2">
      <c r="B87" s="33"/>
      <c r="E87" s="237" t="str">
        <f>E9</f>
        <v>2 - E.1.4 Zdravotechnická inštalácia</v>
      </c>
      <c r="F87" s="255"/>
      <c r="G87" s="255"/>
      <c r="H87" s="255"/>
      <c r="L87" s="33"/>
    </row>
    <row r="88" spans="2:47" s="1" customFormat="1" ht="6.95" customHeight="1" x14ac:dyDescent="0.2">
      <c r="B88" s="33"/>
      <c r="L88" s="33"/>
    </row>
    <row r="89" spans="2:47" s="1" customFormat="1" ht="12" customHeight="1" x14ac:dyDescent="0.2">
      <c r="B89" s="33"/>
      <c r="C89" s="27" t="s">
        <v>17</v>
      </c>
      <c r="F89" s="25" t="str">
        <f>F12</f>
        <v>Bratislava</v>
      </c>
      <c r="I89" s="27" t="s">
        <v>19</v>
      </c>
      <c r="J89" s="56" t="str">
        <f>IF(J12="","",J12)</f>
        <v>14. 6. 2022</v>
      </c>
      <c r="L89" s="33"/>
    </row>
    <row r="90" spans="2:47" s="1" customFormat="1" ht="6.95" customHeight="1" x14ac:dyDescent="0.2">
      <c r="B90" s="33"/>
      <c r="L90" s="33"/>
    </row>
    <row r="91" spans="2:47" s="1" customFormat="1" ht="25.7" customHeight="1" x14ac:dyDescent="0.2">
      <c r="B91" s="33"/>
      <c r="C91" s="27" t="s">
        <v>21</v>
      </c>
      <c r="F91" s="25" t="str">
        <f>E15</f>
        <v xml:space="preserve"> </v>
      </c>
      <c r="I91" s="27" t="s">
        <v>27</v>
      </c>
      <c r="J91" s="30" t="str">
        <f>E21</f>
        <v>expo AIR s.r.o. Ing. arch. Milan Rožník</v>
      </c>
      <c r="L91" s="33"/>
    </row>
    <row r="92" spans="2:47" s="1" customFormat="1" ht="15.2" customHeight="1" x14ac:dyDescent="0.2">
      <c r="B92" s="33"/>
      <c r="C92" s="27" t="s">
        <v>25</v>
      </c>
      <c r="F92" s="25" t="str">
        <f>IF(E18="","",E18)</f>
        <v>Vyplň údaj</v>
      </c>
      <c r="I92" s="27" t="s">
        <v>31</v>
      </c>
      <c r="J92" s="30" t="str">
        <f>E24</f>
        <v>Lacková</v>
      </c>
      <c r="L92" s="33"/>
    </row>
    <row r="93" spans="2:47" s="1" customFormat="1" ht="10.35" customHeight="1" x14ac:dyDescent="0.2">
      <c r="B93" s="33"/>
      <c r="L93" s="33"/>
    </row>
    <row r="94" spans="2:47" s="1" customFormat="1" ht="29.25" customHeight="1" x14ac:dyDescent="0.2">
      <c r="B94" s="33"/>
      <c r="C94" s="117" t="s">
        <v>122</v>
      </c>
      <c r="D94" s="101"/>
      <c r="E94" s="101"/>
      <c r="F94" s="101"/>
      <c r="G94" s="101"/>
      <c r="H94" s="101"/>
      <c r="I94" s="101"/>
      <c r="J94" s="118" t="s">
        <v>123</v>
      </c>
      <c r="K94" s="101"/>
      <c r="L94" s="33"/>
    </row>
    <row r="95" spans="2:47" s="1" customFormat="1" ht="10.35" customHeight="1" x14ac:dyDescent="0.2">
      <c r="B95" s="33"/>
      <c r="L95" s="33"/>
    </row>
    <row r="96" spans="2:47" s="1" customFormat="1" ht="22.9" customHeight="1" x14ac:dyDescent="0.2">
      <c r="B96" s="33"/>
      <c r="C96" s="119" t="s">
        <v>124</v>
      </c>
      <c r="J96" s="70">
        <f>J119</f>
        <v>0</v>
      </c>
      <c r="L96" s="33"/>
      <c r="AU96" s="17" t="s">
        <v>125</v>
      </c>
    </row>
    <row r="97" spans="2:12" s="8" customFormat="1" ht="24.95" customHeight="1" x14ac:dyDescent="0.2">
      <c r="B97" s="120"/>
      <c r="D97" s="121" t="s">
        <v>135</v>
      </c>
      <c r="E97" s="122"/>
      <c r="F97" s="122"/>
      <c r="G97" s="122"/>
      <c r="H97" s="122"/>
      <c r="I97" s="122"/>
      <c r="J97" s="123">
        <f>J120</f>
        <v>0</v>
      </c>
      <c r="L97" s="120"/>
    </row>
    <row r="98" spans="2:12" s="9" customFormat="1" ht="19.899999999999999" customHeight="1" x14ac:dyDescent="0.2">
      <c r="B98" s="124"/>
      <c r="D98" s="125" t="s">
        <v>1972</v>
      </c>
      <c r="E98" s="126"/>
      <c r="F98" s="126"/>
      <c r="G98" s="126"/>
      <c r="H98" s="126"/>
      <c r="I98" s="126"/>
      <c r="J98" s="127">
        <f>J121</f>
        <v>0</v>
      </c>
      <c r="L98" s="124"/>
    </row>
    <row r="99" spans="2:12" s="8" customFormat="1" ht="24.95" customHeight="1" x14ac:dyDescent="0.2">
      <c r="B99" s="120"/>
      <c r="D99" s="121" t="s">
        <v>152</v>
      </c>
      <c r="E99" s="122"/>
      <c r="F99" s="122"/>
      <c r="G99" s="122"/>
      <c r="H99" s="122"/>
      <c r="I99" s="122"/>
      <c r="J99" s="123">
        <f>J220</f>
        <v>0</v>
      </c>
      <c r="L99" s="120"/>
    </row>
    <row r="100" spans="2:12" s="1" customFormat="1" ht="21.75" customHeight="1" x14ac:dyDescent="0.2">
      <c r="B100" s="33"/>
      <c r="L100" s="33"/>
    </row>
    <row r="101" spans="2:12" s="1" customFormat="1" ht="6.95" customHeight="1" x14ac:dyDescent="0.2">
      <c r="B101" s="48"/>
      <c r="C101" s="49"/>
      <c r="D101" s="49"/>
      <c r="E101" s="49"/>
      <c r="F101" s="49"/>
      <c r="G101" s="49"/>
      <c r="H101" s="49"/>
      <c r="I101" s="49"/>
      <c r="J101" s="49"/>
      <c r="K101" s="49"/>
      <c r="L101" s="33"/>
    </row>
    <row r="105" spans="2:12" s="1" customFormat="1" ht="6.95" customHeight="1" x14ac:dyDescent="0.2">
      <c r="B105" s="50"/>
      <c r="C105" s="51"/>
      <c r="D105" s="51"/>
      <c r="E105" s="51"/>
      <c r="F105" s="51"/>
      <c r="G105" s="51"/>
      <c r="H105" s="51"/>
      <c r="I105" s="51"/>
      <c r="J105" s="51"/>
      <c r="K105" s="51"/>
      <c r="L105" s="33"/>
    </row>
    <row r="106" spans="2:12" s="1" customFormat="1" ht="24.95" customHeight="1" x14ac:dyDescent="0.2">
      <c r="B106" s="33"/>
      <c r="C106" s="21" t="s">
        <v>153</v>
      </c>
      <c r="L106" s="33"/>
    </row>
    <row r="107" spans="2:12" s="1" customFormat="1" ht="6.95" customHeight="1" x14ac:dyDescent="0.2">
      <c r="B107" s="33"/>
      <c r="L107" s="33"/>
    </row>
    <row r="108" spans="2:12" s="1" customFormat="1" ht="12" customHeight="1" x14ac:dyDescent="0.2">
      <c r="B108" s="33"/>
      <c r="C108" s="27" t="s">
        <v>13</v>
      </c>
      <c r="L108" s="33"/>
    </row>
    <row r="109" spans="2:12" s="1" customFormat="1" ht="16.5" customHeight="1" x14ac:dyDescent="0.2">
      <c r="B109" s="33"/>
      <c r="E109" s="256" t="str">
        <f>E7</f>
        <v>Bratislava KS IZS Tomášikova 28A - rekonštrukcia priestorov</v>
      </c>
      <c r="F109" s="257"/>
      <c r="G109" s="257"/>
      <c r="H109" s="257"/>
      <c r="L109" s="33"/>
    </row>
    <row r="110" spans="2:12" s="1" customFormat="1" ht="12" customHeight="1" x14ac:dyDescent="0.2">
      <c r="B110" s="33"/>
      <c r="C110" s="27" t="s">
        <v>119</v>
      </c>
      <c r="L110" s="33"/>
    </row>
    <row r="111" spans="2:12" s="1" customFormat="1" ht="16.5" customHeight="1" x14ac:dyDescent="0.2">
      <c r="B111" s="33"/>
      <c r="E111" s="237" t="str">
        <f>E9</f>
        <v>2 - E.1.4 Zdravotechnická inštalácia</v>
      </c>
      <c r="F111" s="255"/>
      <c r="G111" s="255"/>
      <c r="H111" s="255"/>
      <c r="L111" s="33"/>
    </row>
    <row r="112" spans="2:12" s="1" customFormat="1" ht="6.95" customHeight="1" x14ac:dyDescent="0.2">
      <c r="B112" s="33"/>
      <c r="L112" s="33"/>
    </row>
    <row r="113" spans="2:65" s="1" customFormat="1" ht="12" customHeight="1" x14ac:dyDescent="0.2">
      <c r="B113" s="33"/>
      <c r="C113" s="27" t="s">
        <v>17</v>
      </c>
      <c r="F113" s="25" t="str">
        <f>F12</f>
        <v>Bratislava</v>
      </c>
      <c r="I113" s="27" t="s">
        <v>19</v>
      </c>
      <c r="J113" s="56" t="str">
        <f>IF(J12="","",J12)</f>
        <v>14. 6. 2022</v>
      </c>
      <c r="L113" s="33"/>
    </row>
    <row r="114" spans="2:65" s="1" customFormat="1" ht="6.95" customHeight="1" x14ac:dyDescent="0.2">
      <c r="B114" s="33"/>
      <c r="L114" s="33"/>
    </row>
    <row r="115" spans="2:65" s="1" customFormat="1" ht="25.7" customHeight="1" x14ac:dyDescent="0.2">
      <c r="B115" s="33"/>
      <c r="C115" s="27" t="s">
        <v>21</v>
      </c>
      <c r="F115" s="25" t="str">
        <f>E15</f>
        <v xml:space="preserve"> </v>
      </c>
      <c r="I115" s="27" t="s">
        <v>27</v>
      </c>
      <c r="J115" s="30" t="str">
        <f>E21</f>
        <v>expo AIR s.r.o. Ing. arch. Milan Rožník</v>
      </c>
      <c r="L115" s="33"/>
    </row>
    <row r="116" spans="2:65" s="1" customFormat="1" ht="15.2" customHeight="1" x14ac:dyDescent="0.2">
      <c r="B116" s="33"/>
      <c r="C116" s="27" t="s">
        <v>25</v>
      </c>
      <c r="F116" s="25" t="str">
        <f>IF(E18="","",E18)</f>
        <v>Vyplň údaj</v>
      </c>
      <c r="I116" s="27" t="s">
        <v>31</v>
      </c>
      <c r="J116" s="30" t="str">
        <f>E24</f>
        <v>Lacková</v>
      </c>
      <c r="L116" s="33"/>
    </row>
    <row r="117" spans="2:65" s="1" customFormat="1" ht="10.35" customHeight="1" x14ac:dyDescent="0.2">
      <c r="B117" s="33"/>
      <c r="L117" s="33"/>
    </row>
    <row r="118" spans="2:65" s="10" customFormat="1" ht="29.25" customHeight="1" x14ac:dyDescent="0.2">
      <c r="B118" s="128"/>
      <c r="C118" s="129" t="s">
        <v>154</v>
      </c>
      <c r="D118" s="130" t="s">
        <v>61</v>
      </c>
      <c r="E118" s="130" t="s">
        <v>57</v>
      </c>
      <c r="F118" s="130" t="s">
        <v>58</v>
      </c>
      <c r="G118" s="130" t="s">
        <v>155</v>
      </c>
      <c r="H118" s="130" t="s">
        <v>156</v>
      </c>
      <c r="I118" s="130" t="s">
        <v>157</v>
      </c>
      <c r="J118" s="131" t="s">
        <v>123</v>
      </c>
      <c r="K118" s="132" t="s">
        <v>158</v>
      </c>
      <c r="L118" s="128"/>
      <c r="M118" s="63" t="s">
        <v>1</v>
      </c>
      <c r="N118" s="64" t="s">
        <v>40</v>
      </c>
      <c r="O118" s="64" t="s">
        <v>159</v>
      </c>
      <c r="P118" s="64" t="s">
        <v>160</v>
      </c>
      <c r="Q118" s="64" t="s">
        <v>161</v>
      </c>
      <c r="R118" s="64" t="s">
        <v>162</v>
      </c>
      <c r="S118" s="64" t="s">
        <v>163</v>
      </c>
      <c r="T118" s="65" t="s">
        <v>164</v>
      </c>
    </row>
    <row r="119" spans="2:65" s="1" customFormat="1" ht="22.9" customHeight="1" x14ac:dyDescent="0.25">
      <c r="B119" s="33"/>
      <c r="C119" s="68" t="s">
        <v>124</v>
      </c>
      <c r="J119" s="133">
        <f>BK119</f>
        <v>0</v>
      </c>
      <c r="L119" s="33"/>
      <c r="M119" s="66"/>
      <c r="N119" s="57"/>
      <c r="O119" s="57"/>
      <c r="P119" s="134">
        <f>P120+P220</f>
        <v>0</v>
      </c>
      <c r="Q119" s="57"/>
      <c r="R119" s="134">
        <f>R120+R220</f>
        <v>0</v>
      </c>
      <c r="S119" s="57"/>
      <c r="T119" s="135">
        <f>T120+T220</f>
        <v>0</v>
      </c>
      <c r="AT119" s="17" t="s">
        <v>75</v>
      </c>
      <c r="AU119" s="17" t="s">
        <v>125</v>
      </c>
      <c r="BK119" s="136">
        <f>BK120+BK220</f>
        <v>0</v>
      </c>
    </row>
    <row r="120" spans="2:65" s="11" customFormat="1" ht="25.9" customHeight="1" x14ac:dyDescent="0.2">
      <c r="B120" s="137"/>
      <c r="D120" s="138" t="s">
        <v>75</v>
      </c>
      <c r="E120" s="139" t="s">
        <v>909</v>
      </c>
      <c r="F120" s="139" t="s">
        <v>910</v>
      </c>
      <c r="I120" s="140"/>
      <c r="J120" s="141">
        <f>BK120</f>
        <v>0</v>
      </c>
      <c r="L120" s="137"/>
      <c r="M120" s="142"/>
      <c r="P120" s="143">
        <f>P121</f>
        <v>0</v>
      </c>
      <c r="R120" s="143">
        <f>R121</f>
        <v>0</v>
      </c>
      <c r="T120" s="144">
        <f>T121</f>
        <v>0</v>
      </c>
      <c r="AR120" s="138" t="s">
        <v>85</v>
      </c>
      <c r="AT120" s="145" t="s">
        <v>75</v>
      </c>
      <c r="AU120" s="145" t="s">
        <v>76</v>
      </c>
      <c r="AY120" s="138" t="s">
        <v>167</v>
      </c>
      <c r="BK120" s="146">
        <f>BK121</f>
        <v>0</v>
      </c>
    </row>
    <row r="121" spans="2:65" s="11" customFormat="1" ht="22.9" customHeight="1" x14ac:dyDescent="0.2">
      <c r="B121" s="137"/>
      <c r="D121" s="138" t="s">
        <v>75</v>
      </c>
      <c r="E121" s="147" t="s">
        <v>1973</v>
      </c>
      <c r="F121" s="147" t="s">
        <v>1974</v>
      </c>
      <c r="I121" s="140"/>
      <c r="J121" s="148">
        <f>BK121</f>
        <v>0</v>
      </c>
      <c r="L121" s="137"/>
      <c r="M121" s="142"/>
      <c r="P121" s="143">
        <f>SUM(P122:P219)</f>
        <v>0</v>
      </c>
      <c r="R121" s="143">
        <f>SUM(R122:R219)</f>
        <v>0</v>
      </c>
      <c r="T121" s="144">
        <f>SUM(T122:T219)</f>
        <v>0</v>
      </c>
      <c r="AR121" s="138" t="s">
        <v>81</v>
      </c>
      <c r="AT121" s="145" t="s">
        <v>75</v>
      </c>
      <c r="AU121" s="145" t="s">
        <v>81</v>
      </c>
      <c r="AY121" s="138" t="s">
        <v>167</v>
      </c>
      <c r="BK121" s="146">
        <f>SUM(BK122:BK219)</f>
        <v>0</v>
      </c>
    </row>
    <row r="122" spans="2:65" s="1" customFormat="1" ht="33" customHeight="1" x14ac:dyDescent="0.2">
      <c r="B122" s="149"/>
      <c r="C122" s="150" t="s">
        <v>81</v>
      </c>
      <c r="D122" s="150" t="s">
        <v>169</v>
      </c>
      <c r="E122" s="151" t="s">
        <v>1975</v>
      </c>
      <c r="F122" s="152" t="s">
        <v>1976</v>
      </c>
      <c r="G122" s="153" t="s">
        <v>306</v>
      </c>
      <c r="H122" s="154">
        <v>32</v>
      </c>
      <c r="I122" s="155"/>
      <c r="J122" s="154">
        <f t="shared" ref="J122:J153" si="0">ROUND(I122*H122,3)</f>
        <v>0</v>
      </c>
      <c r="K122" s="156"/>
      <c r="L122" s="33"/>
      <c r="M122" s="157" t="s">
        <v>1</v>
      </c>
      <c r="N122" s="158" t="s">
        <v>42</v>
      </c>
      <c r="P122" s="159">
        <f t="shared" ref="P122:P153" si="1">O122*H122</f>
        <v>0</v>
      </c>
      <c r="Q122" s="159">
        <v>0</v>
      </c>
      <c r="R122" s="159">
        <f t="shared" ref="R122:R153" si="2">Q122*H122</f>
        <v>0</v>
      </c>
      <c r="S122" s="159">
        <v>0</v>
      </c>
      <c r="T122" s="160">
        <f t="shared" ref="T122:T153" si="3">S122*H122</f>
        <v>0</v>
      </c>
      <c r="AR122" s="161" t="s">
        <v>91</v>
      </c>
      <c r="AT122" s="161" t="s">
        <v>169</v>
      </c>
      <c r="AU122" s="161" t="s">
        <v>85</v>
      </c>
      <c r="AY122" s="17" t="s">
        <v>167</v>
      </c>
      <c r="BE122" s="96">
        <f t="shared" ref="BE122:BE153" si="4">IF(N122="základná",J122,0)</f>
        <v>0</v>
      </c>
      <c r="BF122" s="96">
        <f t="shared" ref="BF122:BF153" si="5">IF(N122="znížená",J122,0)</f>
        <v>0</v>
      </c>
      <c r="BG122" s="96">
        <f t="shared" ref="BG122:BG153" si="6">IF(N122="zákl. prenesená",J122,0)</f>
        <v>0</v>
      </c>
      <c r="BH122" s="96">
        <f t="shared" ref="BH122:BH153" si="7">IF(N122="zníž. prenesená",J122,0)</f>
        <v>0</v>
      </c>
      <c r="BI122" s="96">
        <f t="shared" ref="BI122:BI153" si="8">IF(N122="nulová",J122,0)</f>
        <v>0</v>
      </c>
      <c r="BJ122" s="17" t="s">
        <v>85</v>
      </c>
      <c r="BK122" s="162">
        <f t="shared" ref="BK122:BK153" si="9">ROUND(I122*H122,3)</f>
        <v>0</v>
      </c>
      <c r="BL122" s="17" t="s">
        <v>91</v>
      </c>
      <c r="BM122" s="161" t="s">
        <v>85</v>
      </c>
    </row>
    <row r="123" spans="2:65" s="1" customFormat="1" ht="33" customHeight="1" x14ac:dyDescent="0.2">
      <c r="B123" s="149"/>
      <c r="C123" s="150" t="s">
        <v>85</v>
      </c>
      <c r="D123" s="150" t="s">
        <v>169</v>
      </c>
      <c r="E123" s="151" t="s">
        <v>1977</v>
      </c>
      <c r="F123" s="152" t="s">
        <v>1978</v>
      </c>
      <c r="G123" s="153" t="s">
        <v>306</v>
      </c>
      <c r="H123" s="154">
        <v>50</v>
      </c>
      <c r="I123" s="155"/>
      <c r="J123" s="154">
        <f t="shared" si="0"/>
        <v>0</v>
      </c>
      <c r="K123" s="156"/>
      <c r="L123" s="33"/>
      <c r="M123" s="157" t="s">
        <v>1</v>
      </c>
      <c r="N123" s="158" t="s">
        <v>42</v>
      </c>
      <c r="P123" s="159">
        <f t="shared" si="1"/>
        <v>0</v>
      </c>
      <c r="Q123" s="159">
        <v>0</v>
      </c>
      <c r="R123" s="159">
        <f t="shared" si="2"/>
        <v>0</v>
      </c>
      <c r="S123" s="159">
        <v>0</v>
      </c>
      <c r="T123" s="160">
        <f t="shared" si="3"/>
        <v>0</v>
      </c>
      <c r="AR123" s="161" t="s">
        <v>91</v>
      </c>
      <c r="AT123" s="161" t="s">
        <v>169</v>
      </c>
      <c r="AU123" s="161" t="s">
        <v>85</v>
      </c>
      <c r="AY123" s="17" t="s">
        <v>167</v>
      </c>
      <c r="BE123" s="96">
        <f t="shared" si="4"/>
        <v>0</v>
      </c>
      <c r="BF123" s="96">
        <f t="shared" si="5"/>
        <v>0</v>
      </c>
      <c r="BG123" s="96">
        <f t="shared" si="6"/>
        <v>0</v>
      </c>
      <c r="BH123" s="96">
        <f t="shared" si="7"/>
        <v>0</v>
      </c>
      <c r="BI123" s="96">
        <f t="shared" si="8"/>
        <v>0</v>
      </c>
      <c r="BJ123" s="17" t="s">
        <v>85</v>
      </c>
      <c r="BK123" s="162">
        <f t="shared" si="9"/>
        <v>0</v>
      </c>
      <c r="BL123" s="17" t="s">
        <v>91</v>
      </c>
      <c r="BM123" s="161" t="s">
        <v>91</v>
      </c>
    </row>
    <row r="124" spans="2:65" s="1" customFormat="1" ht="33" customHeight="1" x14ac:dyDescent="0.2">
      <c r="B124" s="149"/>
      <c r="C124" s="150" t="s">
        <v>88</v>
      </c>
      <c r="D124" s="150" t="s">
        <v>169</v>
      </c>
      <c r="E124" s="151" t="s">
        <v>1979</v>
      </c>
      <c r="F124" s="152" t="s">
        <v>1980</v>
      </c>
      <c r="G124" s="153" t="s">
        <v>306</v>
      </c>
      <c r="H124" s="154">
        <v>30</v>
      </c>
      <c r="I124" s="155"/>
      <c r="J124" s="154">
        <f t="shared" si="0"/>
        <v>0</v>
      </c>
      <c r="K124" s="156"/>
      <c r="L124" s="33"/>
      <c r="M124" s="157" t="s">
        <v>1</v>
      </c>
      <c r="N124" s="158" t="s">
        <v>42</v>
      </c>
      <c r="P124" s="159">
        <f t="shared" si="1"/>
        <v>0</v>
      </c>
      <c r="Q124" s="159">
        <v>0</v>
      </c>
      <c r="R124" s="159">
        <f t="shared" si="2"/>
        <v>0</v>
      </c>
      <c r="S124" s="159">
        <v>0</v>
      </c>
      <c r="T124" s="160">
        <f t="shared" si="3"/>
        <v>0</v>
      </c>
      <c r="AR124" s="161" t="s">
        <v>91</v>
      </c>
      <c r="AT124" s="161" t="s">
        <v>169</v>
      </c>
      <c r="AU124" s="161" t="s">
        <v>85</v>
      </c>
      <c r="AY124" s="17" t="s">
        <v>167</v>
      </c>
      <c r="BE124" s="96">
        <f t="shared" si="4"/>
        <v>0</v>
      </c>
      <c r="BF124" s="96">
        <f t="shared" si="5"/>
        <v>0</v>
      </c>
      <c r="BG124" s="96">
        <f t="shared" si="6"/>
        <v>0</v>
      </c>
      <c r="BH124" s="96">
        <f t="shared" si="7"/>
        <v>0</v>
      </c>
      <c r="BI124" s="96">
        <f t="shared" si="8"/>
        <v>0</v>
      </c>
      <c r="BJ124" s="17" t="s">
        <v>85</v>
      </c>
      <c r="BK124" s="162">
        <f t="shared" si="9"/>
        <v>0</v>
      </c>
      <c r="BL124" s="17" t="s">
        <v>91</v>
      </c>
      <c r="BM124" s="161" t="s">
        <v>97</v>
      </c>
    </row>
    <row r="125" spans="2:65" s="1" customFormat="1" ht="33" customHeight="1" x14ac:dyDescent="0.2">
      <c r="B125" s="149"/>
      <c r="C125" s="150" t="s">
        <v>91</v>
      </c>
      <c r="D125" s="150" t="s">
        <v>169</v>
      </c>
      <c r="E125" s="151" t="s">
        <v>1981</v>
      </c>
      <c r="F125" s="152" t="s">
        <v>1982</v>
      </c>
      <c r="G125" s="153" t="s">
        <v>306</v>
      </c>
      <c r="H125" s="154">
        <v>60</v>
      </c>
      <c r="I125" s="155"/>
      <c r="J125" s="154">
        <f t="shared" si="0"/>
        <v>0</v>
      </c>
      <c r="K125" s="156"/>
      <c r="L125" s="33"/>
      <c r="M125" s="157" t="s">
        <v>1</v>
      </c>
      <c r="N125" s="158" t="s">
        <v>42</v>
      </c>
      <c r="P125" s="159">
        <f t="shared" si="1"/>
        <v>0</v>
      </c>
      <c r="Q125" s="159">
        <v>0</v>
      </c>
      <c r="R125" s="159">
        <f t="shared" si="2"/>
        <v>0</v>
      </c>
      <c r="S125" s="159">
        <v>0</v>
      </c>
      <c r="T125" s="160">
        <f t="shared" si="3"/>
        <v>0</v>
      </c>
      <c r="AR125" s="161" t="s">
        <v>91</v>
      </c>
      <c r="AT125" s="161" t="s">
        <v>169</v>
      </c>
      <c r="AU125" s="161" t="s">
        <v>85</v>
      </c>
      <c r="AY125" s="17" t="s">
        <v>167</v>
      </c>
      <c r="BE125" s="96">
        <f t="shared" si="4"/>
        <v>0</v>
      </c>
      <c r="BF125" s="96">
        <f t="shared" si="5"/>
        <v>0</v>
      </c>
      <c r="BG125" s="96">
        <f t="shared" si="6"/>
        <v>0</v>
      </c>
      <c r="BH125" s="96">
        <f t="shared" si="7"/>
        <v>0</v>
      </c>
      <c r="BI125" s="96">
        <f t="shared" si="8"/>
        <v>0</v>
      </c>
      <c r="BJ125" s="17" t="s">
        <v>85</v>
      </c>
      <c r="BK125" s="162">
        <f t="shared" si="9"/>
        <v>0</v>
      </c>
      <c r="BL125" s="17" t="s">
        <v>91</v>
      </c>
      <c r="BM125" s="161" t="s">
        <v>103</v>
      </c>
    </row>
    <row r="126" spans="2:65" s="1" customFormat="1" ht="37.9" customHeight="1" x14ac:dyDescent="0.2">
      <c r="B126" s="149"/>
      <c r="C126" s="150" t="s">
        <v>94</v>
      </c>
      <c r="D126" s="150" t="s">
        <v>169</v>
      </c>
      <c r="E126" s="151" t="s">
        <v>1983</v>
      </c>
      <c r="F126" s="152" t="s">
        <v>1984</v>
      </c>
      <c r="G126" s="153" t="s">
        <v>254</v>
      </c>
      <c r="H126" s="154">
        <v>150</v>
      </c>
      <c r="I126" s="155"/>
      <c r="J126" s="154">
        <f t="shared" si="0"/>
        <v>0</v>
      </c>
      <c r="K126" s="156"/>
      <c r="L126" s="33"/>
      <c r="M126" s="157" t="s">
        <v>1</v>
      </c>
      <c r="N126" s="158" t="s">
        <v>42</v>
      </c>
      <c r="P126" s="159">
        <f t="shared" si="1"/>
        <v>0</v>
      </c>
      <c r="Q126" s="159">
        <v>0</v>
      </c>
      <c r="R126" s="159">
        <f t="shared" si="2"/>
        <v>0</v>
      </c>
      <c r="S126" s="159">
        <v>0</v>
      </c>
      <c r="T126" s="160">
        <f t="shared" si="3"/>
        <v>0</v>
      </c>
      <c r="AR126" s="161" t="s">
        <v>91</v>
      </c>
      <c r="AT126" s="161" t="s">
        <v>169</v>
      </c>
      <c r="AU126" s="161" t="s">
        <v>85</v>
      </c>
      <c r="AY126" s="17" t="s">
        <v>167</v>
      </c>
      <c r="BE126" s="96">
        <f t="shared" si="4"/>
        <v>0</v>
      </c>
      <c r="BF126" s="96">
        <f t="shared" si="5"/>
        <v>0</v>
      </c>
      <c r="BG126" s="96">
        <f t="shared" si="6"/>
        <v>0</v>
      </c>
      <c r="BH126" s="96">
        <f t="shared" si="7"/>
        <v>0</v>
      </c>
      <c r="BI126" s="96">
        <f t="shared" si="8"/>
        <v>0</v>
      </c>
      <c r="BJ126" s="17" t="s">
        <v>85</v>
      </c>
      <c r="BK126" s="162">
        <f t="shared" si="9"/>
        <v>0</v>
      </c>
      <c r="BL126" s="17" t="s">
        <v>91</v>
      </c>
      <c r="BM126" s="161" t="s">
        <v>191</v>
      </c>
    </row>
    <row r="127" spans="2:65" s="1" customFormat="1" ht="37.9" customHeight="1" x14ac:dyDescent="0.2">
      <c r="B127" s="149"/>
      <c r="C127" s="150" t="s">
        <v>97</v>
      </c>
      <c r="D127" s="150" t="s">
        <v>169</v>
      </c>
      <c r="E127" s="151" t="s">
        <v>1985</v>
      </c>
      <c r="F127" s="152" t="s">
        <v>1986</v>
      </c>
      <c r="G127" s="153" t="s">
        <v>702</v>
      </c>
      <c r="H127" s="154">
        <v>12</v>
      </c>
      <c r="I127" s="155"/>
      <c r="J127" s="154">
        <f t="shared" si="0"/>
        <v>0</v>
      </c>
      <c r="K127" s="156"/>
      <c r="L127" s="33"/>
      <c r="M127" s="157" t="s">
        <v>1</v>
      </c>
      <c r="N127" s="158" t="s">
        <v>42</v>
      </c>
      <c r="P127" s="159">
        <f t="shared" si="1"/>
        <v>0</v>
      </c>
      <c r="Q127" s="159">
        <v>0</v>
      </c>
      <c r="R127" s="159">
        <f t="shared" si="2"/>
        <v>0</v>
      </c>
      <c r="S127" s="159">
        <v>0</v>
      </c>
      <c r="T127" s="160">
        <f t="shared" si="3"/>
        <v>0</v>
      </c>
      <c r="AR127" s="161" t="s">
        <v>91</v>
      </c>
      <c r="AT127" s="161" t="s">
        <v>169</v>
      </c>
      <c r="AU127" s="161" t="s">
        <v>85</v>
      </c>
      <c r="AY127" s="17" t="s">
        <v>167</v>
      </c>
      <c r="BE127" s="96">
        <f t="shared" si="4"/>
        <v>0</v>
      </c>
      <c r="BF127" s="96">
        <f t="shared" si="5"/>
        <v>0</v>
      </c>
      <c r="BG127" s="96">
        <f t="shared" si="6"/>
        <v>0</v>
      </c>
      <c r="BH127" s="96">
        <f t="shared" si="7"/>
        <v>0</v>
      </c>
      <c r="BI127" s="96">
        <f t="shared" si="8"/>
        <v>0</v>
      </c>
      <c r="BJ127" s="17" t="s">
        <v>85</v>
      </c>
      <c r="BK127" s="162">
        <f t="shared" si="9"/>
        <v>0</v>
      </c>
      <c r="BL127" s="17" t="s">
        <v>91</v>
      </c>
      <c r="BM127" s="161" t="s">
        <v>194</v>
      </c>
    </row>
    <row r="128" spans="2:65" s="1" customFormat="1" ht="16.5" customHeight="1" x14ac:dyDescent="0.2">
      <c r="B128" s="149"/>
      <c r="C128" s="150" t="s">
        <v>100</v>
      </c>
      <c r="D128" s="150" t="s">
        <v>169</v>
      </c>
      <c r="E128" s="151" t="s">
        <v>1987</v>
      </c>
      <c r="F128" s="152" t="s">
        <v>1988</v>
      </c>
      <c r="G128" s="153" t="s">
        <v>306</v>
      </c>
      <c r="H128" s="154">
        <v>45</v>
      </c>
      <c r="I128" s="155"/>
      <c r="J128" s="154">
        <f t="shared" si="0"/>
        <v>0</v>
      </c>
      <c r="K128" s="156"/>
      <c r="L128" s="33"/>
      <c r="M128" s="157" t="s">
        <v>1</v>
      </c>
      <c r="N128" s="158" t="s">
        <v>42</v>
      </c>
      <c r="P128" s="159">
        <f t="shared" si="1"/>
        <v>0</v>
      </c>
      <c r="Q128" s="159">
        <v>0</v>
      </c>
      <c r="R128" s="159">
        <f t="shared" si="2"/>
        <v>0</v>
      </c>
      <c r="S128" s="159">
        <v>0</v>
      </c>
      <c r="T128" s="160">
        <f t="shared" si="3"/>
        <v>0</v>
      </c>
      <c r="AR128" s="161" t="s">
        <v>91</v>
      </c>
      <c r="AT128" s="161" t="s">
        <v>169</v>
      </c>
      <c r="AU128" s="161" t="s">
        <v>85</v>
      </c>
      <c r="AY128" s="17" t="s">
        <v>167</v>
      </c>
      <c r="BE128" s="96">
        <f t="shared" si="4"/>
        <v>0</v>
      </c>
      <c r="BF128" s="96">
        <f t="shared" si="5"/>
        <v>0</v>
      </c>
      <c r="BG128" s="96">
        <f t="shared" si="6"/>
        <v>0</v>
      </c>
      <c r="BH128" s="96">
        <f t="shared" si="7"/>
        <v>0</v>
      </c>
      <c r="BI128" s="96">
        <f t="shared" si="8"/>
        <v>0</v>
      </c>
      <c r="BJ128" s="17" t="s">
        <v>85</v>
      </c>
      <c r="BK128" s="162">
        <f t="shared" si="9"/>
        <v>0</v>
      </c>
      <c r="BL128" s="17" t="s">
        <v>91</v>
      </c>
      <c r="BM128" s="161" t="s">
        <v>198</v>
      </c>
    </row>
    <row r="129" spans="2:65" s="1" customFormat="1" ht="24.2" customHeight="1" x14ac:dyDescent="0.2">
      <c r="B129" s="149"/>
      <c r="C129" s="150" t="s">
        <v>103</v>
      </c>
      <c r="D129" s="150" t="s">
        <v>169</v>
      </c>
      <c r="E129" s="151" t="s">
        <v>1989</v>
      </c>
      <c r="F129" s="152" t="s">
        <v>1990</v>
      </c>
      <c r="G129" s="153" t="s">
        <v>254</v>
      </c>
      <c r="H129" s="154">
        <v>10</v>
      </c>
      <c r="I129" s="155"/>
      <c r="J129" s="154">
        <f t="shared" si="0"/>
        <v>0</v>
      </c>
      <c r="K129" s="156"/>
      <c r="L129" s="33"/>
      <c r="M129" s="157" t="s">
        <v>1</v>
      </c>
      <c r="N129" s="158" t="s">
        <v>42</v>
      </c>
      <c r="P129" s="159">
        <f t="shared" si="1"/>
        <v>0</v>
      </c>
      <c r="Q129" s="159">
        <v>0</v>
      </c>
      <c r="R129" s="159">
        <f t="shared" si="2"/>
        <v>0</v>
      </c>
      <c r="S129" s="159">
        <v>0</v>
      </c>
      <c r="T129" s="160">
        <f t="shared" si="3"/>
        <v>0</v>
      </c>
      <c r="AR129" s="161" t="s">
        <v>91</v>
      </c>
      <c r="AT129" s="161" t="s">
        <v>169</v>
      </c>
      <c r="AU129" s="161" t="s">
        <v>85</v>
      </c>
      <c r="AY129" s="17" t="s">
        <v>167</v>
      </c>
      <c r="BE129" s="96">
        <f t="shared" si="4"/>
        <v>0</v>
      </c>
      <c r="BF129" s="96">
        <f t="shared" si="5"/>
        <v>0</v>
      </c>
      <c r="BG129" s="96">
        <f t="shared" si="6"/>
        <v>0</v>
      </c>
      <c r="BH129" s="96">
        <f t="shared" si="7"/>
        <v>0</v>
      </c>
      <c r="BI129" s="96">
        <f t="shared" si="8"/>
        <v>0</v>
      </c>
      <c r="BJ129" s="17" t="s">
        <v>85</v>
      </c>
      <c r="BK129" s="162">
        <f t="shared" si="9"/>
        <v>0</v>
      </c>
      <c r="BL129" s="17" t="s">
        <v>91</v>
      </c>
      <c r="BM129" s="161" t="s">
        <v>202</v>
      </c>
    </row>
    <row r="130" spans="2:65" s="1" customFormat="1" ht="16.5" customHeight="1" x14ac:dyDescent="0.2">
      <c r="B130" s="149"/>
      <c r="C130" s="150" t="s">
        <v>106</v>
      </c>
      <c r="D130" s="150" t="s">
        <v>169</v>
      </c>
      <c r="E130" s="151" t="s">
        <v>1991</v>
      </c>
      <c r="F130" s="152" t="s">
        <v>1992</v>
      </c>
      <c r="G130" s="153" t="s">
        <v>306</v>
      </c>
      <c r="H130" s="154">
        <v>38</v>
      </c>
      <c r="I130" s="155"/>
      <c r="J130" s="154">
        <f t="shared" si="0"/>
        <v>0</v>
      </c>
      <c r="K130" s="156"/>
      <c r="L130" s="33"/>
      <c r="M130" s="157" t="s">
        <v>1</v>
      </c>
      <c r="N130" s="158" t="s">
        <v>42</v>
      </c>
      <c r="P130" s="159">
        <f t="shared" si="1"/>
        <v>0</v>
      </c>
      <c r="Q130" s="159">
        <v>0</v>
      </c>
      <c r="R130" s="159">
        <f t="shared" si="2"/>
        <v>0</v>
      </c>
      <c r="S130" s="159">
        <v>0</v>
      </c>
      <c r="T130" s="160">
        <f t="shared" si="3"/>
        <v>0</v>
      </c>
      <c r="AR130" s="161" t="s">
        <v>91</v>
      </c>
      <c r="AT130" s="161" t="s">
        <v>169</v>
      </c>
      <c r="AU130" s="161" t="s">
        <v>85</v>
      </c>
      <c r="AY130" s="17" t="s">
        <v>167</v>
      </c>
      <c r="BE130" s="96">
        <f t="shared" si="4"/>
        <v>0</v>
      </c>
      <c r="BF130" s="96">
        <f t="shared" si="5"/>
        <v>0</v>
      </c>
      <c r="BG130" s="96">
        <f t="shared" si="6"/>
        <v>0</v>
      </c>
      <c r="BH130" s="96">
        <f t="shared" si="7"/>
        <v>0</v>
      </c>
      <c r="BI130" s="96">
        <f t="shared" si="8"/>
        <v>0</v>
      </c>
      <c r="BJ130" s="17" t="s">
        <v>85</v>
      </c>
      <c r="BK130" s="162">
        <f t="shared" si="9"/>
        <v>0</v>
      </c>
      <c r="BL130" s="17" t="s">
        <v>91</v>
      </c>
      <c r="BM130" s="161" t="s">
        <v>207</v>
      </c>
    </row>
    <row r="131" spans="2:65" s="1" customFormat="1" ht="16.5" customHeight="1" x14ac:dyDescent="0.2">
      <c r="B131" s="149"/>
      <c r="C131" s="150" t="s">
        <v>191</v>
      </c>
      <c r="D131" s="150" t="s">
        <v>169</v>
      </c>
      <c r="E131" s="151" t="s">
        <v>1993</v>
      </c>
      <c r="F131" s="152" t="s">
        <v>1994</v>
      </c>
      <c r="G131" s="153" t="s">
        <v>306</v>
      </c>
      <c r="H131" s="154">
        <v>44</v>
      </c>
      <c r="I131" s="155"/>
      <c r="J131" s="154">
        <f t="shared" si="0"/>
        <v>0</v>
      </c>
      <c r="K131" s="156"/>
      <c r="L131" s="33"/>
      <c r="M131" s="157" t="s">
        <v>1</v>
      </c>
      <c r="N131" s="158" t="s">
        <v>42</v>
      </c>
      <c r="P131" s="159">
        <f t="shared" si="1"/>
        <v>0</v>
      </c>
      <c r="Q131" s="159">
        <v>0</v>
      </c>
      <c r="R131" s="159">
        <f t="shared" si="2"/>
        <v>0</v>
      </c>
      <c r="S131" s="159">
        <v>0</v>
      </c>
      <c r="T131" s="160">
        <f t="shared" si="3"/>
        <v>0</v>
      </c>
      <c r="AR131" s="161" t="s">
        <v>91</v>
      </c>
      <c r="AT131" s="161" t="s">
        <v>169</v>
      </c>
      <c r="AU131" s="161" t="s">
        <v>85</v>
      </c>
      <c r="AY131" s="17" t="s">
        <v>167</v>
      </c>
      <c r="BE131" s="96">
        <f t="shared" si="4"/>
        <v>0</v>
      </c>
      <c r="BF131" s="96">
        <f t="shared" si="5"/>
        <v>0</v>
      </c>
      <c r="BG131" s="96">
        <f t="shared" si="6"/>
        <v>0</v>
      </c>
      <c r="BH131" s="96">
        <f t="shared" si="7"/>
        <v>0</v>
      </c>
      <c r="BI131" s="96">
        <f t="shared" si="8"/>
        <v>0</v>
      </c>
      <c r="BJ131" s="17" t="s">
        <v>85</v>
      </c>
      <c r="BK131" s="162">
        <f t="shared" si="9"/>
        <v>0</v>
      </c>
      <c r="BL131" s="17" t="s">
        <v>91</v>
      </c>
      <c r="BM131" s="161" t="s">
        <v>7</v>
      </c>
    </row>
    <row r="132" spans="2:65" s="1" customFormat="1" ht="16.5" customHeight="1" x14ac:dyDescent="0.2">
      <c r="B132" s="149"/>
      <c r="C132" s="150" t="s">
        <v>216</v>
      </c>
      <c r="D132" s="150" t="s">
        <v>169</v>
      </c>
      <c r="E132" s="151" t="s">
        <v>1995</v>
      </c>
      <c r="F132" s="152" t="s">
        <v>1996</v>
      </c>
      <c r="G132" s="153" t="s">
        <v>254</v>
      </c>
      <c r="H132" s="154">
        <v>21</v>
      </c>
      <c r="I132" s="155"/>
      <c r="J132" s="154">
        <f t="shared" si="0"/>
        <v>0</v>
      </c>
      <c r="K132" s="156"/>
      <c r="L132" s="33"/>
      <c r="M132" s="157" t="s">
        <v>1</v>
      </c>
      <c r="N132" s="158" t="s">
        <v>42</v>
      </c>
      <c r="P132" s="159">
        <f t="shared" si="1"/>
        <v>0</v>
      </c>
      <c r="Q132" s="159">
        <v>0</v>
      </c>
      <c r="R132" s="159">
        <f t="shared" si="2"/>
        <v>0</v>
      </c>
      <c r="S132" s="159">
        <v>0</v>
      </c>
      <c r="T132" s="160">
        <f t="shared" si="3"/>
        <v>0</v>
      </c>
      <c r="AR132" s="161" t="s">
        <v>91</v>
      </c>
      <c r="AT132" s="161" t="s">
        <v>169</v>
      </c>
      <c r="AU132" s="161" t="s">
        <v>85</v>
      </c>
      <c r="AY132" s="17" t="s">
        <v>167</v>
      </c>
      <c r="BE132" s="96">
        <f t="shared" si="4"/>
        <v>0</v>
      </c>
      <c r="BF132" s="96">
        <f t="shared" si="5"/>
        <v>0</v>
      </c>
      <c r="BG132" s="96">
        <f t="shared" si="6"/>
        <v>0</v>
      </c>
      <c r="BH132" s="96">
        <f t="shared" si="7"/>
        <v>0</v>
      </c>
      <c r="BI132" s="96">
        <f t="shared" si="8"/>
        <v>0</v>
      </c>
      <c r="BJ132" s="17" t="s">
        <v>85</v>
      </c>
      <c r="BK132" s="162">
        <f t="shared" si="9"/>
        <v>0</v>
      </c>
      <c r="BL132" s="17" t="s">
        <v>91</v>
      </c>
      <c r="BM132" s="161" t="s">
        <v>219</v>
      </c>
    </row>
    <row r="133" spans="2:65" s="1" customFormat="1" ht="16.5" customHeight="1" x14ac:dyDescent="0.2">
      <c r="B133" s="149"/>
      <c r="C133" s="150" t="s">
        <v>194</v>
      </c>
      <c r="D133" s="150" t="s">
        <v>169</v>
      </c>
      <c r="E133" s="151" t="s">
        <v>1997</v>
      </c>
      <c r="F133" s="152" t="s">
        <v>1998</v>
      </c>
      <c r="G133" s="153" t="s">
        <v>254</v>
      </c>
      <c r="H133" s="154">
        <v>18</v>
      </c>
      <c r="I133" s="155"/>
      <c r="J133" s="154">
        <f t="shared" si="0"/>
        <v>0</v>
      </c>
      <c r="K133" s="156"/>
      <c r="L133" s="33"/>
      <c r="M133" s="157" t="s">
        <v>1</v>
      </c>
      <c r="N133" s="158" t="s">
        <v>42</v>
      </c>
      <c r="P133" s="159">
        <f t="shared" si="1"/>
        <v>0</v>
      </c>
      <c r="Q133" s="159">
        <v>0</v>
      </c>
      <c r="R133" s="159">
        <f t="shared" si="2"/>
        <v>0</v>
      </c>
      <c r="S133" s="159">
        <v>0</v>
      </c>
      <c r="T133" s="160">
        <f t="shared" si="3"/>
        <v>0</v>
      </c>
      <c r="AR133" s="161" t="s">
        <v>91</v>
      </c>
      <c r="AT133" s="161" t="s">
        <v>169</v>
      </c>
      <c r="AU133" s="161" t="s">
        <v>85</v>
      </c>
      <c r="AY133" s="17" t="s">
        <v>167</v>
      </c>
      <c r="BE133" s="96">
        <f t="shared" si="4"/>
        <v>0</v>
      </c>
      <c r="BF133" s="96">
        <f t="shared" si="5"/>
        <v>0</v>
      </c>
      <c r="BG133" s="96">
        <f t="shared" si="6"/>
        <v>0</v>
      </c>
      <c r="BH133" s="96">
        <f t="shared" si="7"/>
        <v>0</v>
      </c>
      <c r="BI133" s="96">
        <f t="shared" si="8"/>
        <v>0</v>
      </c>
      <c r="BJ133" s="17" t="s">
        <v>85</v>
      </c>
      <c r="BK133" s="162">
        <f t="shared" si="9"/>
        <v>0</v>
      </c>
      <c r="BL133" s="17" t="s">
        <v>91</v>
      </c>
      <c r="BM133" s="161" t="s">
        <v>225</v>
      </c>
    </row>
    <row r="134" spans="2:65" s="1" customFormat="1" ht="16.5" customHeight="1" x14ac:dyDescent="0.2">
      <c r="B134" s="149"/>
      <c r="C134" s="150" t="s">
        <v>227</v>
      </c>
      <c r="D134" s="150" t="s">
        <v>169</v>
      </c>
      <c r="E134" s="151" t="s">
        <v>1999</v>
      </c>
      <c r="F134" s="152" t="s">
        <v>2000</v>
      </c>
      <c r="G134" s="153" t="s">
        <v>254</v>
      </c>
      <c r="H134" s="154">
        <v>3</v>
      </c>
      <c r="I134" s="155"/>
      <c r="J134" s="154">
        <f t="shared" si="0"/>
        <v>0</v>
      </c>
      <c r="K134" s="156"/>
      <c r="L134" s="33"/>
      <c r="M134" s="157" t="s">
        <v>1</v>
      </c>
      <c r="N134" s="158" t="s">
        <v>42</v>
      </c>
      <c r="P134" s="159">
        <f t="shared" si="1"/>
        <v>0</v>
      </c>
      <c r="Q134" s="159">
        <v>0</v>
      </c>
      <c r="R134" s="159">
        <f t="shared" si="2"/>
        <v>0</v>
      </c>
      <c r="S134" s="159">
        <v>0</v>
      </c>
      <c r="T134" s="160">
        <f t="shared" si="3"/>
        <v>0</v>
      </c>
      <c r="AR134" s="161" t="s">
        <v>91</v>
      </c>
      <c r="AT134" s="161" t="s">
        <v>169</v>
      </c>
      <c r="AU134" s="161" t="s">
        <v>85</v>
      </c>
      <c r="AY134" s="17" t="s">
        <v>167</v>
      </c>
      <c r="BE134" s="96">
        <f t="shared" si="4"/>
        <v>0</v>
      </c>
      <c r="BF134" s="96">
        <f t="shared" si="5"/>
        <v>0</v>
      </c>
      <c r="BG134" s="96">
        <f t="shared" si="6"/>
        <v>0</v>
      </c>
      <c r="BH134" s="96">
        <f t="shared" si="7"/>
        <v>0</v>
      </c>
      <c r="BI134" s="96">
        <f t="shared" si="8"/>
        <v>0</v>
      </c>
      <c r="BJ134" s="17" t="s">
        <v>85</v>
      </c>
      <c r="BK134" s="162">
        <f t="shared" si="9"/>
        <v>0</v>
      </c>
      <c r="BL134" s="17" t="s">
        <v>91</v>
      </c>
      <c r="BM134" s="161" t="s">
        <v>230</v>
      </c>
    </row>
    <row r="135" spans="2:65" s="1" customFormat="1" ht="16.5" customHeight="1" x14ac:dyDescent="0.2">
      <c r="B135" s="149"/>
      <c r="C135" s="150" t="s">
        <v>198</v>
      </c>
      <c r="D135" s="150" t="s">
        <v>169</v>
      </c>
      <c r="E135" s="151" t="s">
        <v>2001</v>
      </c>
      <c r="F135" s="152" t="s">
        <v>2002</v>
      </c>
      <c r="G135" s="153" t="s">
        <v>254</v>
      </c>
      <c r="H135" s="154">
        <v>15</v>
      </c>
      <c r="I135" s="155"/>
      <c r="J135" s="154">
        <f t="shared" si="0"/>
        <v>0</v>
      </c>
      <c r="K135" s="156"/>
      <c r="L135" s="33"/>
      <c r="M135" s="157" t="s">
        <v>1</v>
      </c>
      <c r="N135" s="158" t="s">
        <v>42</v>
      </c>
      <c r="P135" s="159">
        <f t="shared" si="1"/>
        <v>0</v>
      </c>
      <c r="Q135" s="159">
        <v>0</v>
      </c>
      <c r="R135" s="159">
        <f t="shared" si="2"/>
        <v>0</v>
      </c>
      <c r="S135" s="159">
        <v>0</v>
      </c>
      <c r="T135" s="160">
        <f t="shared" si="3"/>
        <v>0</v>
      </c>
      <c r="AR135" s="161" t="s">
        <v>91</v>
      </c>
      <c r="AT135" s="161" t="s">
        <v>169</v>
      </c>
      <c r="AU135" s="161" t="s">
        <v>85</v>
      </c>
      <c r="AY135" s="17" t="s">
        <v>167</v>
      </c>
      <c r="BE135" s="96">
        <f t="shared" si="4"/>
        <v>0</v>
      </c>
      <c r="BF135" s="96">
        <f t="shared" si="5"/>
        <v>0</v>
      </c>
      <c r="BG135" s="96">
        <f t="shared" si="6"/>
        <v>0</v>
      </c>
      <c r="BH135" s="96">
        <f t="shared" si="7"/>
        <v>0</v>
      </c>
      <c r="BI135" s="96">
        <f t="shared" si="8"/>
        <v>0</v>
      </c>
      <c r="BJ135" s="17" t="s">
        <v>85</v>
      </c>
      <c r="BK135" s="162">
        <f t="shared" si="9"/>
        <v>0</v>
      </c>
      <c r="BL135" s="17" t="s">
        <v>91</v>
      </c>
      <c r="BM135" s="161" t="s">
        <v>234</v>
      </c>
    </row>
    <row r="136" spans="2:65" s="1" customFormat="1" ht="16.5" customHeight="1" x14ac:dyDescent="0.2">
      <c r="B136" s="149"/>
      <c r="C136" s="150" t="s">
        <v>237</v>
      </c>
      <c r="D136" s="150" t="s">
        <v>169</v>
      </c>
      <c r="E136" s="151" t="s">
        <v>2003</v>
      </c>
      <c r="F136" s="152" t="s">
        <v>2004</v>
      </c>
      <c r="G136" s="153" t="s">
        <v>306</v>
      </c>
      <c r="H136" s="154">
        <v>38</v>
      </c>
      <c r="I136" s="155"/>
      <c r="J136" s="154">
        <f t="shared" si="0"/>
        <v>0</v>
      </c>
      <c r="K136" s="156"/>
      <c r="L136" s="33"/>
      <c r="M136" s="157" t="s">
        <v>1</v>
      </c>
      <c r="N136" s="158" t="s">
        <v>42</v>
      </c>
      <c r="P136" s="159">
        <f t="shared" si="1"/>
        <v>0</v>
      </c>
      <c r="Q136" s="159">
        <v>0</v>
      </c>
      <c r="R136" s="159">
        <f t="shared" si="2"/>
        <v>0</v>
      </c>
      <c r="S136" s="159">
        <v>0</v>
      </c>
      <c r="T136" s="160">
        <f t="shared" si="3"/>
        <v>0</v>
      </c>
      <c r="AR136" s="161" t="s">
        <v>91</v>
      </c>
      <c r="AT136" s="161" t="s">
        <v>169</v>
      </c>
      <c r="AU136" s="161" t="s">
        <v>85</v>
      </c>
      <c r="AY136" s="17" t="s">
        <v>167</v>
      </c>
      <c r="BE136" s="96">
        <f t="shared" si="4"/>
        <v>0</v>
      </c>
      <c r="BF136" s="96">
        <f t="shared" si="5"/>
        <v>0</v>
      </c>
      <c r="BG136" s="96">
        <f t="shared" si="6"/>
        <v>0</v>
      </c>
      <c r="BH136" s="96">
        <f t="shared" si="7"/>
        <v>0</v>
      </c>
      <c r="BI136" s="96">
        <f t="shared" si="8"/>
        <v>0</v>
      </c>
      <c r="BJ136" s="17" t="s">
        <v>85</v>
      </c>
      <c r="BK136" s="162">
        <f t="shared" si="9"/>
        <v>0</v>
      </c>
      <c r="BL136" s="17" t="s">
        <v>91</v>
      </c>
      <c r="BM136" s="161" t="s">
        <v>240</v>
      </c>
    </row>
    <row r="137" spans="2:65" s="1" customFormat="1" ht="16.5" customHeight="1" x14ac:dyDescent="0.2">
      <c r="B137" s="149"/>
      <c r="C137" s="150" t="s">
        <v>202</v>
      </c>
      <c r="D137" s="150" t="s">
        <v>169</v>
      </c>
      <c r="E137" s="151" t="s">
        <v>2005</v>
      </c>
      <c r="F137" s="152" t="s">
        <v>2006</v>
      </c>
      <c r="G137" s="153" t="s">
        <v>306</v>
      </c>
      <c r="H137" s="154">
        <v>44</v>
      </c>
      <c r="I137" s="155"/>
      <c r="J137" s="154">
        <f t="shared" si="0"/>
        <v>0</v>
      </c>
      <c r="K137" s="156"/>
      <c r="L137" s="33"/>
      <c r="M137" s="157" t="s">
        <v>1</v>
      </c>
      <c r="N137" s="158" t="s">
        <v>42</v>
      </c>
      <c r="P137" s="159">
        <f t="shared" si="1"/>
        <v>0</v>
      </c>
      <c r="Q137" s="159">
        <v>0</v>
      </c>
      <c r="R137" s="159">
        <f t="shared" si="2"/>
        <v>0</v>
      </c>
      <c r="S137" s="159">
        <v>0</v>
      </c>
      <c r="T137" s="160">
        <f t="shared" si="3"/>
        <v>0</v>
      </c>
      <c r="AR137" s="161" t="s">
        <v>91</v>
      </c>
      <c r="AT137" s="161" t="s">
        <v>169</v>
      </c>
      <c r="AU137" s="161" t="s">
        <v>85</v>
      </c>
      <c r="AY137" s="17" t="s">
        <v>167</v>
      </c>
      <c r="BE137" s="96">
        <f t="shared" si="4"/>
        <v>0</v>
      </c>
      <c r="BF137" s="96">
        <f t="shared" si="5"/>
        <v>0</v>
      </c>
      <c r="BG137" s="96">
        <f t="shared" si="6"/>
        <v>0</v>
      </c>
      <c r="BH137" s="96">
        <f t="shared" si="7"/>
        <v>0</v>
      </c>
      <c r="BI137" s="96">
        <f t="shared" si="8"/>
        <v>0</v>
      </c>
      <c r="BJ137" s="17" t="s">
        <v>85</v>
      </c>
      <c r="BK137" s="162">
        <f t="shared" si="9"/>
        <v>0</v>
      </c>
      <c r="BL137" s="17" t="s">
        <v>91</v>
      </c>
      <c r="BM137" s="161" t="s">
        <v>249</v>
      </c>
    </row>
    <row r="138" spans="2:65" s="1" customFormat="1" ht="16.5" customHeight="1" x14ac:dyDescent="0.2">
      <c r="B138" s="149"/>
      <c r="C138" s="150" t="s">
        <v>251</v>
      </c>
      <c r="D138" s="150" t="s">
        <v>169</v>
      </c>
      <c r="E138" s="151" t="s">
        <v>2007</v>
      </c>
      <c r="F138" s="152" t="s">
        <v>2008</v>
      </c>
      <c r="G138" s="153" t="s">
        <v>306</v>
      </c>
      <c r="H138" s="154">
        <v>254</v>
      </c>
      <c r="I138" s="155"/>
      <c r="J138" s="154">
        <f t="shared" si="0"/>
        <v>0</v>
      </c>
      <c r="K138" s="156"/>
      <c r="L138" s="33"/>
      <c r="M138" s="157" t="s">
        <v>1</v>
      </c>
      <c r="N138" s="158" t="s">
        <v>42</v>
      </c>
      <c r="P138" s="159">
        <f t="shared" si="1"/>
        <v>0</v>
      </c>
      <c r="Q138" s="159">
        <v>0</v>
      </c>
      <c r="R138" s="159">
        <f t="shared" si="2"/>
        <v>0</v>
      </c>
      <c r="S138" s="159">
        <v>0</v>
      </c>
      <c r="T138" s="160">
        <f t="shared" si="3"/>
        <v>0</v>
      </c>
      <c r="AR138" s="161" t="s">
        <v>91</v>
      </c>
      <c r="AT138" s="161" t="s">
        <v>169</v>
      </c>
      <c r="AU138" s="161" t="s">
        <v>85</v>
      </c>
      <c r="AY138" s="17" t="s">
        <v>167</v>
      </c>
      <c r="BE138" s="96">
        <f t="shared" si="4"/>
        <v>0</v>
      </c>
      <c r="BF138" s="96">
        <f t="shared" si="5"/>
        <v>0</v>
      </c>
      <c r="BG138" s="96">
        <f t="shared" si="6"/>
        <v>0</v>
      </c>
      <c r="BH138" s="96">
        <f t="shared" si="7"/>
        <v>0</v>
      </c>
      <c r="BI138" s="96">
        <f t="shared" si="8"/>
        <v>0</v>
      </c>
      <c r="BJ138" s="17" t="s">
        <v>85</v>
      </c>
      <c r="BK138" s="162">
        <f t="shared" si="9"/>
        <v>0</v>
      </c>
      <c r="BL138" s="17" t="s">
        <v>91</v>
      </c>
      <c r="BM138" s="161" t="s">
        <v>255</v>
      </c>
    </row>
    <row r="139" spans="2:65" s="1" customFormat="1" ht="16.5" customHeight="1" x14ac:dyDescent="0.2">
      <c r="B139" s="149"/>
      <c r="C139" s="150" t="s">
        <v>207</v>
      </c>
      <c r="D139" s="150" t="s">
        <v>169</v>
      </c>
      <c r="E139" s="151" t="s">
        <v>2009</v>
      </c>
      <c r="F139" s="152" t="s">
        <v>2010</v>
      </c>
      <c r="G139" s="153" t="s">
        <v>306</v>
      </c>
      <c r="H139" s="154">
        <v>172</v>
      </c>
      <c r="I139" s="155"/>
      <c r="J139" s="154">
        <f t="shared" si="0"/>
        <v>0</v>
      </c>
      <c r="K139" s="156"/>
      <c r="L139" s="33"/>
      <c r="M139" s="157" t="s">
        <v>1</v>
      </c>
      <c r="N139" s="158" t="s">
        <v>42</v>
      </c>
      <c r="P139" s="159">
        <f t="shared" si="1"/>
        <v>0</v>
      </c>
      <c r="Q139" s="159">
        <v>0</v>
      </c>
      <c r="R139" s="159">
        <f t="shared" si="2"/>
        <v>0</v>
      </c>
      <c r="S139" s="159">
        <v>0</v>
      </c>
      <c r="T139" s="160">
        <f t="shared" si="3"/>
        <v>0</v>
      </c>
      <c r="AR139" s="161" t="s">
        <v>91</v>
      </c>
      <c r="AT139" s="161" t="s">
        <v>169</v>
      </c>
      <c r="AU139" s="161" t="s">
        <v>85</v>
      </c>
      <c r="AY139" s="17" t="s">
        <v>167</v>
      </c>
      <c r="BE139" s="96">
        <f t="shared" si="4"/>
        <v>0</v>
      </c>
      <c r="BF139" s="96">
        <f t="shared" si="5"/>
        <v>0</v>
      </c>
      <c r="BG139" s="96">
        <f t="shared" si="6"/>
        <v>0</v>
      </c>
      <c r="BH139" s="96">
        <f t="shared" si="7"/>
        <v>0</v>
      </c>
      <c r="BI139" s="96">
        <f t="shared" si="8"/>
        <v>0</v>
      </c>
      <c r="BJ139" s="17" t="s">
        <v>85</v>
      </c>
      <c r="BK139" s="162">
        <f t="shared" si="9"/>
        <v>0</v>
      </c>
      <c r="BL139" s="17" t="s">
        <v>91</v>
      </c>
      <c r="BM139" s="161" t="s">
        <v>265</v>
      </c>
    </row>
    <row r="140" spans="2:65" s="1" customFormat="1" ht="16.5" customHeight="1" x14ac:dyDescent="0.2">
      <c r="B140" s="149"/>
      <c r="C140" s="150" t="s">
        <v>266</v>
      </c>
      <c r="D140" s="150" t="s">
        <v>169</v>
      </c>
      <c r="E140" s="151" t="s">
        <v>2011</v>
      </c>
      <c r="F140" s="152" t="s">
        <v>2012</v>
      </c>
      <c r="G140" s="153" t="s">
        <v>172</v>
      </c>
      <c r="H140" s="154">
        <v>122</v>
      </c>
      <c r="I140" s="155"/>
      <c r="J140" s="154">
        <f t="shared" si="0"/>
        <v>0</v>
      </c>
      <c r="K140" s="156"/>
      <c r="L140" s="33"/>
      <c r="M140" s="157" t="s">
        <v>1</v>
      </c>
      <c r="N140" s="158" t="s">
        <v>42</v>
      </c>
      <c r="P140" s="159">
        <f t="shared" si="1"/>
        <v>0</v>
      </c>
      <c r="Q140" s="159">
        <v>0</v>
      </c>
      <c r="R140" s="159">
        <f t="shared" si="2"/>
        <v>0</v>
      </c>
      <c r="S140" s="159">
        <v>0</v>
      </c>
      <c r="T140" s="160">
        <f t="shared" si="3"/>
        <v>0</v>
      </c>
      <c r="AR140" s="161" t="s">
        <v>91</v>
      </c>
      <c r="AT140" s="161" t="s">
        <v>169</v>
      </c>
      <c r="AU140" s="161" t="s">
        <v>85</v>
      </c>
      <c r="AY140" s="17" t="s">
        <v>167</v>
      </c>
      <c r="BE140" s="96">
        <f t="shared" si="4"/>
        <v>0</v>
      </c>
      <c r="BF140" s="96">
        <f t="shared" si="5"/>
        <v>0</v>
      </c>
      <c r="BG140" s="96">
        <f t="shared" si="6"/>
        <v>0</v>
      </c>
      <c r="BH140" s="96">
        <f t="shared" si="7"/>
        <v>0</v>
      </c>
      <c r="BI140" s="96">
        <f t="shared" si="8"/>
        <v>0</v>
      </c>
      <c r="BJ140" s="17" t="s">
        <v>85</v>
      </c>
      <c r="BK140" s="162">
        <f t="shared" si="9"/>
        <v>0</v>
      </c>
      <c r="BL140" s="17" t="s">
        <v>91</v>
      </c>
      <c r="BM140" s="161" t="s">
        <v>269</v>
      </c>
    </row>
    <row r="141" spans="2:65" s="1" customFormat="1" ht="16.5" customHeight="1" x14ac:dyDescent="0.2">
      <c r="B141" s="149"/>
      <c r="C141" s="150" t="s">
        <v>7</v>
      </c>
      <c r="D141" s="150" t="s">
        <v>169</v>
      </c>
      <c r="E141" s="151" t="s">
        <v>2013</v>
      </c>
      <c r="F141" s="152" t="s">
        <v>2014</v>
      </c>
      <c r="G141" s="153" t="s">
        <v>172</v>
      </c>
      <c r="H141" s="154">
        <v>122</v>
      </c>
      <c r="I141" s="155"/>
      <c r="J141" s="154">
        <f t="shared" si="0"/>
        <v>0</v>
      </c>
      <c r="K141" s="156"/>
      <c r="L141" s="33"/>
      <c r="M141" s="157" t="s">
        <v>1</v>
      </c>
      <c r="N141" s="158" t="s">
        <v>42</v>
      </c>
      <c r="P141" s="159">
        <f t="shared" si="1"/>
        <v>0</v>
      </c>
      <c r="Q141" s="159">
        <v>0</v>
      </c>
      <c r="R141" s="159">
        <f t="shared" si="2"/>
        <v>0</v>
      </c>
      <c r="S141" s="159">
        <v>0</v>
      </c>
      <c r="T141" s="160">
        <f t="shared" si="3"/>
        <v>0</v>
      </c>
      <c r="AR141" s="161" t="s">
        <v>91</v>
      </c>
      <c r="AT141" s="161" t="s">
        <v>169</v>
      </c>
      <c r="AU141" s="161" t="s">
        <v>85</v>
      </c>
      <c r="AY141" s="17" t="s">
        <v>167</v>
      </c>
      <c r="BE141" s="96">
        <f t="shared" si="4"/>
        <v>0</v>
      </c>
      <c r="BF141" s="96">
        <f t="shared" si="5"/>
        <v>0</v>
      </c>
      <c r="BG141" s="96">
        <f t="shared" si="6"/>
        <v>0</v>
      </c>
      <c r="BH141" s="96">
        <f t="shared" si="7"/>
        <v>0</v>
      </c>
      <c r="BI141" s="96">
        <f t="shared" si="8"/>
        <v>0</v>
      </c>
      <c r="BJ141" s="17" t="s">
        <v>85</v>
      </c>
      <c r="BK141" s="162">
        <f t="shared" si="9"/>
        <v>0</v>
      </c>
      <c r="BL141" s="17" t="s">
        <v>91</v>
      </c>
      <c r="BM141" s="161" t="s">
        <v>272</v>
      </c>
    </row>
    <row r="142" spans="2:65" s="1" customFormat="1" ht="16.5" customHeight="1" x14ac:dyDescent="0.2">
      <c r="B142" s="149"/>
      <c r="C142" s="150" t="s">
        <v>277</v>
      </c>
      <c r="D142" s="150" t="s">
        <v>169</v>
      </c>
      <c r="E142" s="151" t="s">
        <v>2015</v>
      </c>
      <c r="F142" s="152" t="s">
        <v>2016</v>
      </c>
      <c r="G142" s="153" t="s">
        <v>172</v>
      </c>
      <c r="H142" s="154">
        <v>5</v>
      </c>
      <c r="I142" s="155"/>
      <c r="J142" s="154">
        <f t="shared" si="0"/>
        <v>0</v>
      </c>
      <c r="K142" s="156"/>
      <c r="L142" s="33"/>
      <c r="M142" s="157" t="s">
        <v>1</v>
      </c>
      <c r="N142" s="158" t="s">
        <v>42</v>
      </c>
      <c r="P142" s="159">
        <f t="shared" si="1"/>
        <v>0</v>
      </c>
      <c r="Q142" s="159">
        <v>0</v>
      </c>
      <c r="R142" s="159">
        <f t="shared" si="2"/>
        <v>0</v>
      </c>
      <c r="S142" s="159">
        <v>0</v>
      </c>
      <c r="T142" s="160">
        <f t="shared" si="3"/>
        <v>0</v>
      </c>
      <c r="AR142" s="161" t="s">
        <v>91</v>
      </c>
      <c r="AT142" s="161" t="s">
        <v>169</v>
      </c>
      <c r="AU142" s="161" t="s">
        <v>85</v>
      </c>
      <c r="AY142" s="17" t="s">
        <v>167</v>
      </c>
      <c r="BE142" s="96">
        <f t="shared" si="4"/>
        <v>0</v>
      </c>
      <c r="BF142" s="96">
        <f t="shared" si="5"/>
        <v>0</v>
      </c>
      <c r="BG142" s="96">
        <f t="shared" si="6"/>
        <v>0</v>
      </c>
      <c r="BH142" s="96">
        <f t="shared" si="7"/>
        <v>0</v>
      </c>
      <c r="BI142" s="96">
        <f t="shared" si="8"/>
        <v>0</v>
      </c>
      <c r="BJ142" s="17" t="s">
        <v>85</v>
      </c>
      <c r="BK142" s="162">
        <f t="shared" si="9"/>
        <v>0</v>
      </c>
      <c r="BL142" s="17" t="s">
        <v>91</v>
      </c>
      <c r="BM142" s="161" t="s">
        <v>280</v>
      </c>
    </row>
    <row r="143" spans="2:65" s="1" customFormat="1" ht="16.5" customHeight="1" x14ac:dyDescent="0.2">
      <c r="B143" s="149"/>
      <c r="C143" s="150" t="s">
        <v>219</v>
      </c>
      <c r="D143" s="150" t="s">
        <v>169</v>
      </c>
      <c r="E143" s="151" t="s">
        <v>2017</v>
      </c>
      <c r="F143" s="152" t="s">
        <v>2018</v>
      </c>
      <c r="G143" s="153" t="s">
        <v>172</v>
      </c>
      <c r="H143" s="154">
        <v>122</v>
      </c>
      <c r="I143" s="155"/>
      <c r="J143" s="154">
        <f t="shared" si="0"/>
        <v>0</v>
      </c>
      <c r="K143" s="156"/>
      <c r="L143" s="33"/>
      <c r="M143" s="157" t="s">
        <v>1</v>
      </c>
      <c r="N143" s="158" t="s">
        <v>42</v>
      </c>
      <c r="P143" s="159">
        <f t="shared" si="1"/>
        <v>0</v>
      </c>
      <c r="Q143" s="159">
        <v>0</v>
      </c>
      <c r="R143" s="159">
        <f t="shared" si="2"/>
        <v>0</v>
      </c>
      <c r="S143" s="159">
        <v>0</v>
      </c>
      <c r="T143" s="160">
        <f t="shared" si="3"/>
        <v>0</v>
      </c>
      <c r="AR143" s="161" t="s">
        <v>91</v>
      </c>
      <c r="AT143" s="161" t="s">
        <v>169</v>
      </c>
      <c r="AU143" s="161" t="s">
        <v>85</v>
      </c>
      <c r="AY143" s="17" t="s">
        <v>167</v>
      </c>
      <c r="BE143" s="96">
        <f t="shared" si="4"/>
        <v>0</v>
      </c>
      <c r="BF143" s="96">
        <f t="shared" si="5"/>
        <v>0</v>
      </c>
      <c r="BG143" s="96">
        <f t="shared" si="6"/>
        <v>0</v>
      </c>
      <c r="BH143" s="96">
        <f t="shared" si="7"/>
        <v>0</v>
      </c>
      <c r="BI143" s="96">
        <f t="shared" si="8"/>
        <v>0</v>
      </c>
      <c r="BJ143" s="17" t="s">
        <v>85</v>
      </c>
      <c r="BK143" s="162">
        <f t="shared" si="9"/>
        <v>0</v>
      </c>
      <c r="BL143" s="17" t="s">
        <v>91</v>
      </c>
      <c r="BM143" s="161" t="s">
        <v>283</v>
      </c>
    </row>
    <row r="144" spans="2:65" s="1" customFormat="1" ht="16.5" customHeight="1" x14ac:dyDescent="0.2">
      <c r="B144" s="149"/>
      <c r="C144" s="150" t="s">
        <v>284</v>
      </c>
      <c r="D144" s="150" t="s">
        <v>169</v>
      </c>
      <c r="E144" s="151" t="s">
        <v>2019</v>
      </c>
      <c r="F144" s="152" t="s">
        <v>2020</v>
      </c>
      <c r="G144" s="153" t="s">
        <v>172</v>
      </c>
      <c r="H144" s="154">
        <v>17</v>
      </c>
      <c r="I144" s="155"/>
      <c r="J144" s="154">
        <f t="shared" si="0"/>
        <v>0</v>
      </c>
      <c r="K144" s="156"/>
      <c r="L144" s="33"/>
      <c r="M144" s="157" t="s">
        <v>1</v>
      </c>
      <c r="N144" s="158" t="s">
        <v>42</v>
      </c>
      <c r="P144" s="159">
        <f t="shared" si="1"/>
        <v>0</v>
      </c>
      <c r="Q144" s="159">
        <v>0</v>
      </c>
      <c r="R144" s="159">
        <f t="shared" si="2"/>
        <v>0</v>
      </c>
      <c r="S144" s="159">
        <v>0</v>
      </c>
      <c r="T144" s="160">
        <f t="shared" si="3"/>
        <v>0</v>
      </c>
      <c r="AR144" s="161" t="s">
        <v>91</v>
      </c>
      <c r="AT144" s="161" t="s">
        <v>169</v>
      </c>
      <c r="AU144" s="161" t="s">
        <v>85</v>
      </c>
      <c r="AY144" s="17" t="s">
        <v>167</v>
      </c>
      <c r="BE144" s="96">
        <f t="shared" si="4"/>
        <v>0</v>
      </c>
      <c r="BF144" s="96">
        <f t="shared" si="5"/>
        <v>0</v>
      </c>
      <c r="BG144" s="96">
        <f t="shared" si="6"/>
        <v>0</v>
      </c>
      <c r="BH144" s="96">
        <f t="shared" si="7"/>
        <v>0</v>
      </c>
      <c r="BI144" s="96">
        <f t="shared" si="8"/>
        <v>0</v>
      </c>
      <c r="BJ144" s="17" t="s">
        <v>85</v>
      </c>
      <c r="BK144" s="162">
        <f t="shared" si="9"/>
        <v>0</v>
      </c>
      <c r="BL144" s="17" t="s">
        <v>91</v>
      </c>
      <c r="BM144" s="161" t="s">
        <v>287</v>
      </c>
    </row>
    <row r="145" spans="2:65" s="1" customFormat="1" ht="16.5" customHeight="1" x14ac:dyDescent="0.2">
      <c r="B145" s="149"/>
      <c r="C145" s="150" t="s">
        <v>225</v>
      </c>
      <c r="D145" s="150" t="s">
        <v>169</v>
      </c>
      <c r="E145" s="151" t="s">
        <v>2021</v>
      </c>
      <c r="F145" s="152" t="s">
        <v>2022</v>
      </c>
      <c r="G145" s="153" t="s">
        <v>172</v>
      </c>
      <c r="H145" s="154">
        <v>17</v>
      </c>
      <c r="I145" s="155"/>
      <c r="J145" s="154">
        <f t="shared" si="0"/>
        <v>0</v>
      </c>
      <c r="K145" s="156"/>
      <c r="L145" s="33"/>
      <c r="M145" s="157" t="s">
        <v>1</v>
      </c>
      <c r="N145" s="158" t="s">
        <v>42</v>
      </c>
      <c r="P145" s="159">
        <f t="shared" si="1"/>
        <v>0</v>
      </c>
      <c r="Q145" s="159">
        <v>0</v>
      </c>
      <c r="R145" s="159">
        <f t="shared" si="2"/>
        <v>0</v>
      </c>
      <c r="S145" s="159">
        <v>0</v>
      </c>
      <c r="T145" s="160">
        <f t="shared" si="3"/>
        <v>0</v>
      </c>
      <c r="AR145" s="161" t="s">
        <v>91</v>
      </c>
      <c r="AT145" s="161" t="s">
        <v>169</v>
      </c>
      <c r="AU145" s="161" t="s">
        <v>85</v>
      </c>
      <c r="AY145" s="17" t="s">
        <v>167</v>
      </c>
      <c r="BE145" s="96">
        <f t="shared" si="4"/>
        <v>0</v>
      </c>
      <c r="BF145" s="96">
        <f t="shared" si="5"/>
        <v>0</v>
      </c>
      <c r="BG145" s="96">
        <f t="shared" si="6"/>
        <v>0</v>
      </c>
      <c r="BH145" s="96">
        <f t="shared" si="7"/>
        <v>0</v>
      </c>
      <c r="BI145" s="96">
        <f t="shared" si="8"/>
        <v>0</v>
      </c>
      <c r="BJ145" s="17" t="s">
        <v>85</v>
      </c>
      <c r="BK145" s="162">
        <f t="shared" si="9"/>
        <v>0</v>
      </c>
      <c r="BL145" s="17" t="s">
        <v>91</v>
      </c>
      <c r="BM145" s="161" t="s">
        <v>290</v>
      </c>
    </row>
    <row r="146" spans="2:65" s="1" customFormat="1" ht="16.5" customHeight="1" x14ac:dyDescent="0.2">
      <c r="B146" s="149"/>
      <c r="C146" s="150" t="s">
        <v>293</v>
      </c>
      <c r="D146" s="150" t="s">
        <v>169</v>
      </c>
      <c r="E146" s="151" t="s">
        <v>2023</v>
      </c>
      <c r="F146" s="152" t="s">
        <v>2024</v>
      </c>
      <c r="G146" s="153" t="s">
        <v>172</v>
      </c>
      <c r="H146" s="154">
        <v>95</v>
      </c>
      <c r="I146" s="155"/>
      <c r="J146" s="154">
        <f t="shared" si="0"/>
        <v>0</v>
      </c>
      <c r="K146" s="156"/>
      <c r="L146" s="33"/>
      <c r="M146" s="157" t="s">
        <v>1</v>
      </c>
      <c r="N146" s="158" t="s">
        <v>42</v>
      </c>
      <c r="P146" s="159">
        <f t="shared" si="1"/>
        <v>0</v>
      </c>
      <c r="Q146" s="159">
        <v>0</v>
      </c>
      <c r="R146" s="159">
        <f t="shared" si="2"/>
        <v>0</v>
      </c>
      <c r="S146" s="159">
        <v>0</v>
      </c>
      <c r="T146" s="160">
        <f t="shared" si="3"/>
        <v>0</v>
      </c>
      <c r="AR146" s="161" t="s">
        <v>91</v>
      </c>
      <c r="AT146" s="161" t="s">
        <v>169</v>
      </c>
      <c r="AU146" s="161" t="s">
        <v>85</v>
      </c>
      <c r="AY146" s="17" t="s">
        <v>167</v>
      </c>
      <c r="BE146" s="96">
        <f t="shared" si="4"/>
        <v>0</v>
      </c>
      <c r="BF146" s="96">
        <f t="shared" si="5"/>
        <v>0</v>
      </c>
      <c r="BG146" s="96">
        <f t="shared" si="6"/>
        <v>0</v>
      </c>
      <c r="BH146" s="96">
        <f t="shared" si="7"/>
        <v>0</v>
      </c>
      <c r="BI146" s="96">
        <f t="shared" si="8"/>
        <v>0</v>
      </c>
      <c r="BJ146" s="17" t="s">
        <v>85</v>
      </c>
      <c r="BK146" s="162">
        <f t="shared" si="9"/>
        <v>0</v>
      </c>
      <c r="BL146" s="17" t="s">
        <v>91</v>
      </c>
      <c r="BM146" s="161" t="s">
        <v>296</v>
      </c>
    </row>
    <row r="147" spans="2:65" s="1" customFormat="1" ht="16.5" customHeight="1" x14ac:dyDescent="0.2">
      <c r="B147" s="149"/>
      <c r="C147" s="150" t="s">
        <v>230</v>
      </c>
      <c r="D147" s="150" t="s">
        <v>169</v>
      </c>
      <c r="E147" s="151" t="s">
        <v>2025</v>
      </c>
      <c r="F147" s="152" t="s">
        <v>2026</v>
      </c>
      <c r="G147" s="153" t="s">
        <v>299</v>
      </c>
      <c r="H147" s="154">
        <v>5.5</v>
      </c>
      <c r="I147" s="155"/>
      <c r="J147" s="154">
        <f t="shared" si="0"/>
        <v>0</v>
      </c>
      <c r="K147" s="156"/>
      <c r="L147" s="33"/>
      <c r="M147" s="157" t="s">
        <v>1</v>
      </c>
      <c r="N147" s="158" t="s">
        <v>42</v>
      </c>
      <c r="P147" s="159">
        <f t="shared" si="1"/>
        <v>0</v>
      </c>
      <c r="Q147" s="159">
        <v>0</v>
      </c>
      <c r="R147" s="159">
        <f t="shared" si="2"/>
        <v>0</v>
      </c>
      <c r="S147" s="159">
        <v>0</v>
      </c>
      <c r="T147" s="160">
        <f t="shared" si="3"/>
        <v>0</v>
      </c>
      <c r="AR147" s="161" t="s">
        <v>91</v>
      </c>
      <c r="AT147" s="161" t="s">
        <v>169</v>
      </c>
      <c r="AU147" s="161" t="s">
        <v>85</v>
      </c>
      <c r="AY147" s="17" t="s">
        <v>167</v>
      </c>
      <c r="BE147" s="96">
        <f t="shared" si="4"/>
        <v>0</v>
      </c>
      <c r="BF147" s="96">
        <f t="shared" si="5"/>
        <v>0</v>
      </c>
      <c r="BG147" s="96">
        <f t="shared" si="6"/>
        <v>0</v>
      </c>
      <c r="BH147" s="96">
        <f t="shared" si="7"/>
        <v>0</v>
      </c>
      <c r="BI147" s="96">
        <f t="shared" si="8"/>
        <v>0</v>
      </c>
      <c r="BJ147" s="17" t="s">
        <v>85</v>
      </c>
      <c r="BK147" s="162">
        <f t="shared" si="9"/>
        <v>0</v>
      </c>
      <c r="BL147" s="17" t="s">
        <v>91</v>
      </c>
      <c r="BM147" s="161" t="s">
        <v>300</v>
      </c>
    </row>
    <row r="148" spans="2:65" s="1" customFormat="1" ht="24.2" customHeight="1" x14ac:dyDescent="0.2">
      <c r="B148" s="149"/>
      <c r="C148" s="150" t="s">
        <v>303</v>
      </c>
      <c r="D148" s="150" t="s">
        <v>169</v>
      </c>
      <c r="E148" s="151" t="s">
        <v>2027</v>
      </c>
      <c r="F148" s="152" t="s">
        <v>2028</v>
      </c>
      <c r="G148" s="153" t="s">
        <v>306</v>
      </c>
      <c r="H148" s="154">
        <v>107</v>
      </c>
      <c r="I148" s="155"/>
      <c r="J148" s="154">
        <f t="shared" si="0"/>
        <v>0</v>
      </c>
      <c r="K148" s="156"/>
      <c r="L148" s="33"/>
      <c r="M148" s="157" t="s">
        <v>1</v>
      </c>
      <c r="N148" s="158" t="s">
        <v>42</v>
      </c>
      <c r="P148" s="159">
        <f t="shared" si="1"/>
        <v>0</v>
      </c>
      <c r="Q148" s="159">
        <v>0</v>
      </c>
      <c r="R148" s="159">
        <f t="shared" si="2"/>
        <v>0</v>
      </c>
      <c r="S148" s="159">
        <v>0</v>
      </c>
      <c r="T148" s="160">
        <f t="shared" si="3"/>
        <v>0</v>
      </c>
      <c r="AR148" s="161" t="s">
        <v>91</v>
      </c>
      <c r="AT148" s="161" t="s">
        <v>169</v>
      </c>
      <c r="AU148" s="161" t="s">
        <v>85</v>
      </c>
      <c r="AY148" s="17" t="s">
        <v>167</v>
      </c>
      <c r="BE148" s="96">
        <f t="shared" si="4"/>
        <v>0</v>
      </c>
      <c r="BF148" s="96">
        <f t="shared" si="5"/>
        <v>0</v>
      </c>
      <c r="BG148" s="96">
        <f t="shared" si="6"/>
        <v>0</v>
      </c>
      <c r="BH148" s="96">
        <f t="shared" si="7"/>
        <v>0</v>
      </c>
      <c r="BI148" s="96">
        <f t="shared" si="8"/>
        <v>0</v>
      </c>
      <c r="BJ148" s="17" t="s">
        <v>85</v>
      </c>
      <c r="BK148" s="162">
        <f t="shared" si="9"/>
        <v>0</v>
      </c>
      <c r="BL148" s="17" t="s">
        <v>91</v>
      </c>
      <c r="BM148" s="161" t="s">
        <v>307</v>
      </c>
    </row>
    <row r="149" spans="2:65" s="1" customFormat="1" ht="24.2" customHeight="1" x14ac:dyDescent="0.2">
      <c r="B149" s="149"/>
      <c r="C149" s="150" t="s">
        <v>234</v>
      </c>
      <c r="D149" s="150" t="s">
        <v>169</v>
      </c>
      <c r="E149" s="151" t="s">
        <v>2029</v>
      </c>
      <c r="F149" s="152" t="s">
        <v>2030</v>
      </c>
      <c r="G149" s="153" t="s">
        <v>306</v>
      </c>
      <c r="H149" s="154">
        <v>74</v>
      </c>
      <c r="I149" s="155"/>
      <c r="J149" s="154">
        <f t="shared" si="0"/>
        <v>0</v>
      </c>
      <c r="K149" s="156"/>
      <c r="L149" s="33"/>
      <c r="M149" s="157" t="s">
        <v>1</v>
      </c>
      <c r="N149" s="158" t="s">
        <v>42</v>
      </c>
      <c r="P149" s="159">
        <f t="shared" si="1"/>
        <v>0</v>
      </c>
      <c r="Q149" s="159">
        <v>0</v>
      </c>
      <c r="R149" s="159">
        <f t="shared" si="2"/>
        <v>0</v>
      </c>
      <c r="S149" s="159">
        <v>0</v>
      </c>
      <c r="T149" s="160">
        <f t="shared" si="3"/>
        <v>0</v>
      </c>
      <c r="AR149" s="161" t="s">
        <v>91</v>
      </c>
      <c r="AT149" s="161" t="s">
        <v>169</v>
      </c>
      <c r="AU149" s="161" t="s">
        <v>85</v>
      </c>
      <c r="AY149" s="17" t="s">
        <v>167</v>
      </c>
      <c r="BE149" s="96">
        <f t="shared" si="4"/>
        <v>0</v>
      </c>
      <c r="BF149" s="96">
        <f t="shared" si="5"/>
        <v>0</v>
      </c>
      <c r="BG149" s="96">
        <f t="shared" si="6"/>
        <v>0</v>
      </c>
      <c r="BH149" s="96">
        <f t="shared" si="7"/>
        <v>0</v>
      </c>
      <c r="BI149" s="96">
        <f t="shared" si="8"/>
        <v>0</v>
      </c>
      <c r="BJ149" s="17" t="s">
        <v>85</v>
      </c>
      <c r="BK149" s="162">
        <f t="shared" si="9"/>
        <v>0</v>
      </c>
      <c r="BL149" s="17" t="s">
        <v>91</v>
      </c>
      <c r="BM149" s="161" t="s">
        <v>319</v>
      </c>
    </row>
    <row r="150" spans="2:65" s="1" customFormat="1" ht="24.2" customHeight="1" x14ac:dyDescent="0.2">
      <c r="B150" s="149"/>
      <c r="C150" s="150" t="s">
        <v>323</v>
      </c>
      <c r="D150" s="150" t="s">
        <v>169</v>
      </c>
      <c r="E150" s="151" t="s">
        <v>2031</v>
      </c>
      <c r="F150" s="152" t="s">
        <v>2032</v>
      </c>
      <c r="G150" s="153" t="s">
        <v>306</v>
      </c>
      <c r="H150" s="154">
        <v>145</v>
      </c>
      <c r="I150" s="155"/>
      <c r="J150" s="154">
        <f t="shared" si="0"/>
        <v>0</v>
      </c>
      <c r="K150" s="156"/>
      <c r="L150" s="33"/>
      <c r="M150" s="157" t="s">
        <v>1</v>
      </c>
      <c r="N150" s="158" t="s">
        <v>42</v>
      </c>
      <c r="P150" s="159">
        <f t="shared" si="1"/>
        <v>0</v>
      </c>
      <c r="Q150" s="159">
        <v>0</v>
      </c>
      <c r="R150" s="159">
        <f t="shared" si="2"/>
        <v>0</v>
      </c>
      <c r="S150" s="159">
        <v>0</v>
      </c>
      <c r="T150" s="160">
        <f t="shared" si="3"/>
        <v>0</v>
      </c>
      <c r="AR150" s="161" t="s">
        <v>91</v>
      </c>
      <c r="AT150" s="161" t="s">
        <v>169</v>
      </c>
      <c r="AU150" s="161" t="s">
        <v>85</v>
      </c>
      <c r="AY150" s="17" t="s">
        <v>167</v>
      </c>
      <c r="BE150" s="96">
        <f t="shared" si="4"/>
        <v>0</v>
      </c>
      <c r="BF150" s="96">
        <f t="shared" si="5"/>
        <v>0</v>
      </c>
      <c r="BG150" s="96">
        <f t="shared" si="6"/>
        <v>0</v>
      </c>
      <c r="BH150" s="96">
        <f t="shared" si="7"/>
        <v>0</v>
      </c>
      <c r="BI150" s="96">
        <f t="shared" si="8"/>
        <v>0</v>
      </c>
      <c r="BJ150" s="17" t="s">
        <v>85</v>
      </c>
      <c r="BK150" s="162">
        <f t="shared" si="9"/>
        <v>0</v>
      </c>
      <c r="BL150" s="17" t="s">
        <v>91</v>
      </c>
      <c r="BM150" s="161" t="s">
        <v>326</v>
      </c>
    </row>
    <row r="151" spans="2:65" s="1" customFormat="1" ht="24.2" customHeight="1" x14ac:dyDescent="0.2">
      <c r="B151" s="149"/>
      <c r="C151" s="150" t="s">
        <v>240</v>
      </c>
      <c r="D151" s="150" t="s">
        <v>169</v>
      </c>
      <c r="E151" s="151" t="s">
        <v>2033</v>
      </c>
      <c r="F151" s="152" t="s">
        <v>2034</v>
      </c>
      <c r="G151" s="153" t="s">
        <v>306</v>
      </c>
      <c r="H151" s="154">
        <v>41</v>
      </c>
      <c r="I151" s="155"/>
      <c r="J151" s="154">
        <f t="shared" si="0"/>
        <v>0</v>
      </c>
      <c r="K151" s="156"/>
      <c r="L151" s="33"/>
      <c r="M151" s="157" t="s">
        <v>1</v>
      </c>
      <c r="N151" s="158" t="s">
        <v>42</v>
      </c>
      <c r="P151" s="159">
        <f t="shared" si="1"/>
        <v>0</v>
      </c>
      <c r="Q151" s="159">
        <v>0</v>
      </c>
      <c r="R151" s="159">
        <f t="shared" si="2"/>
        <v>0</v>
      </c>
      <c r="S151" s="159">
        <v>0</v>
      </c>
      <c r="T151" s="160">
        <f t="shared" si="3"/>
        <v>0</v>
      </c>
      <c r="AR151" s="161" t="s">
        <v>91</v>
      </c>
      <c r="AT151" s="161" t="s">
        <v>169</v>
      </c>
      <c r="AU151" s="161" t="s">
        <v>85</v>
      </c>
      <c r="AY151" s="17" t="s">
        <v>167</v>
      </c>
      <c r="BE151" s="96">
        <f t="shared" si="4"/>
        <v>0</v>
      </c>
      <c r="BF151" s="96">
        <f t="shared" si="5"/>
        <v>0</v>
      </c>
      <c r="BG151" s="96">
        <f t="shared" si="6"/>
        <v>0</v>
      </c>
      <c r="BH151" s="96">
        <f t="shared" si="7"/>
        <v>0</v>
      </c>
      <c r="BI151" s="96">
        <f t="shared" si="8"/>
        <v>0</v>
      </c>
      <c r="BJ151" s="17" t="s">
        <v>85</v>
      </c>
      <c r="BK151" s="162">
        <f t="shared" si="9"/>
        <v>0</v>
      </c>
      <c r="BL151" s="17" t="s">
        <v>91</v>
      </c>
      <c r="BM151" s="161" t="s">
        <v>332</v>
      </c>
    </row>
    <row r="152" spans="2:65" s="1" customFormat="1" ht="24.2" customHeight="1" x14ac:dyDescent="0.2">
      <c r="B152" s="149"/>
      <c r="C152" s="150" t="s">
        <v>335</v>
      </c>
      <c r="D152" s="150" t="s">
        <v>169</v>
      </c>
      <c r="E152" s="151" t="s">
        <v>2035</v>
      </c>
      <c r="F152" s="152" t="s">
        <v>2036</v>
      </c>
      <c r="G152" s="153" t="s">
        <v>306</v>
      </c>
      <c r="H152" s="154">
        <v>81</v>
      </c>
      <c r="I152" s="155"/>
      <c r="J152" s="154">
        <f t="shared" si="0"/>
        <v>0</v>
      </c>
      <c r="K152" s="156"/>
      <c r="L152" s="33"/>
      <c r="M152" s="157" t="s">
        <v>1</v>
      </c>
      <c r="N152" s="158" t="s">
        <v>42</v>
      </c>
      <c r="P152" s="159">
        <f t="shared" si="1"/>
        <v>0</v>
      </c>
      <c r="Q152" s="159">
        <v>0</v>
      </c>
      <c r="R152" s="159">
        <f t="shared" si="2"/>
        <v>0</v>
      </c>
      <c r="S152" s="159">
        <v>0</v>
      </c>
      <c r="T152" s="160">
        <f t="shared" si="3"/>
        <v>0</v>
      </c>
      <c r="AR152" s="161" t="s">
        <v>91</v>
      </c>
      <c r="AT152" s="161" t="s">
        <v>169</v>
      </c>
      <c r="AU152" s="161" t="s">
        <v>85</v>
      </c>
      <c r="AY152" s="17" t="s">
        <v>167</v>
      </c>
      <c r="BE152" s="96">
        <f t="shared" si="4"/>
        <v>0</v>
      </c>
      <c r="BF152" s="96">
        <f t="shared" si="5"/>
        <v>0</v>
      </c>
      <c r="BG152" s="96">
        <f t="shared" si="6"/>
        <v>0</v>
      </c>
      <c r="BH152" s="96">
        <f t="shared" si="7"/>
        <v>0</v>
      </c>
      <c r="BI152" s="96">
        <f t="shared" si="8"/>
        <v>0</v>
      </c>
      <c r="BJ152" s="17" t="s">
        <v>85</v>
      </c>
      <c r="BK152" s="162">
        <f t="shared" si="9"/>
        <v>0</v>
      </c>
      <c r="BL152" s="17" t="s">
        <v>91</v>
      </c>
      <c r="BM152" s="161" t="s">
        <v>338</v>
      </c>
    </row>
    <row r="153" spans="2:65" s="1" customFormat="1" ht="24.2" customHeight="1" x14ac:dyDescent="0.2">
      <c r="B153" s="149"/>
      <c r="C153" s="150" t="s">
        <v>249</v>
      </c>
      <c r="D153" s="150" t="s">
        <v>169</v>
      </c>
      <c r="E153" s="151" t="s">
        <v>2037</v>
      </c>
      <c r="F153" s="152" t="s">
        <v>2038</v>
      </c>
      <c r="G153" s="153" t="s">
        <v>306</v>
      </c>
      <c r="H153" s="154">
        <v>10</v>
      </c>
      <c r="I153" s="155"/>
      <c r="J153" s="154">
        <f t="shared" si="0"/>
        <v>0</v>
      </c>
      <c r="K153" s="156"/>
      <c r="L153" s="33"/>
      <c r="M153" s="157" t="s">
        <v>1</v>
      </c>
      <c r="N153" s="158" t="s">
        <v>42</v>
      </c>
      <c r="P153" s="159">
        <f t="shared" si="1"/>
        <v>0</v>
      </c>
      <c r="Q153" s="159">
        <v>0</v>
      </c>
      <c r="R153" s="159">
        <f t="shared" si="2"/>
        <v>0</v>
      </c>
      <c r="S153" s="159">
        <v>0</v>
      </c>
      <c r="T153" s="160">
        <f t="shared" si="3"/>
        <v>0</v>
      </c>
      <c r="AR153" s="161" t="s">
        <v>91</v>
      </c>
      <c r="AT153" s="161" t="s">
        <v>169</v>
      </c>
      <c r="AU153" s="161" t="s">
        <v>85</v>
      </c>
      <c r="AY153" s="17" t="s">
        <v>167</v>
      </c>
      <c r="BE153" s="96">
        <f t="shared" si="4"/>
        <v>0</v>
      </c>
      <c r="BF153" s="96">
        <f t="shared" si="5"/>
        <v>0</v>
      </c>
      <c r="BG153" s="96">
        <f t="shared" si="6"/>
        <v>0</v>
      </c>
      <c r="BH153" s="96">
        <f t="shared" si="7"/>
        <v>0</v>
      </c>
      <c r="BI153" s="96">
        <f t="shared" si="8"/>
        <v>0</v>
      </c>
      <c r="BJ153" s="17" t="s">
        <v>85</v>
      </c>
      <c r="BK153" s="162">
        <f t="shared" si="9"/>
        <v>0</v>
      </c>
      <c r="BL153" s="17" t="s">
        <v>91</v>
      </c>
      <c r="BM153" s="161" t="s">
        <v>344</v>
      </c>
    </row>
    <row r="154" spans="2:65" s="1" customFormat="1" ht="24.2" customHeight="1" x14ac:dyDescent="0.2">
      <c r="B154" s="149"/>
      <c r="C154" s="150" t="s">
        <v>348</v>
      </c>
      <c r="D154" s="150" t="s">
        <v>169</v>
      </c>
      <c r="E154" s="151" t="s">
        <v>2039</v>
      </c>
      <c r="F154" s="152" t="s">
        <v>2040</v>
      </c>
      <c r="G154" s="153" t="s">
        <v>306</v>
      </c>
      <c r="H154" s="154">
        <v>8</v>
      </c>
      <c r="I154" s="155"/>
      <c r="J154" s="154">
        <f t="shared" ref="J154:J185" si="10">ROUND(I154*H154,3)</f>
        <v>0</v>
      </c>
      <c r="K154" s="156"/>
      <c r="L154" s="33"/>
      <c r="M154" s="157" t="s">
        <v>1</v>
      </c>
      <c r="N154" s="158" t="s">
        <v>42</v>
      </c>
      <c r="P154" s="159">
        <f t="shared" ref="P154:P185" si="11">O154*H154</f>
        <v>0</v>
      </c>
      <c r="Q154" s="159">
        <v>0</v>
      </c>
      <c r="R154" s="159">
        <f t="shared" ref="R154:R185" si="12">Q154*H154</f>
        <v>0</v>
      </c>
      <c r="S154" s="159">
        <v>0</v>
      </c>
      <c r="T154" s="160">
        <f t="shared" ref="T154:T185" si="13">S154*H154</f>
        <v>0</v>
      </c>
      <c r="AR154" s="161" t="s">
        <v>91</v>
      </c>
      <c r="AT154" s="161" t="s">
        <v>169</v>
      </c>
      <c r="AU154" s="161" t="s">
        <v>85</v>
      </c>
      <c r="AY154" s="17" t="s">
        <v>167</v>
      </c>
      <c r="BE154" s="96">
        <f t="shared" ref="BE154:BE185" si="14">IF(N154="základná",J154,0)</f>
        <v>0</v>
      </c>
      <c r="BF154" s="96">
        <f t="shared" ref="BF154:BF185" si="15">IF(N154="znížená",J154,0)</f>
        <v>0</v>
      </c>
      <c r="BG154" s="96">
        <f t="shared" ref="BG154:BG185" si="16">IF(N154="zákl. prenesená",J154,0)</f>
        <v>0</v>
      </c>
      <c r="BH154" s="96">
        <f t="shared" ref="BH154:BH185" si="17">IF(N154="zníž. prenesená",J154,0)</f>
        <v>0</v>
      </c>
      <c r="BI154" s="96">
        <f t="shared" ref="BI154:BI185" si="18">IF(N154="nulová",J154,0)</f>
        <v>0</v>
      </c>
      <c r="BJ154" s="17" t="s">
        <v>85</v>
      </c>
      <c r="BK154" s="162">
        <f t="shared" ref="BK154:BK185" si="19">ROUND(I154*H154,3)</f>
        <v>0</v>
      </c>
      <c r="BL154" s="17" t="s">
        <v>91</v>
      </c>
      <c r="BM154" s="161" t="s">
        <v>351</v>
      </c>
    </row>
    <row r="155" spans="2:65" s="1" customFormat="1" ht="24.2" customHeight="1" x14ac:dyDescent="0.2">
      <c r="B155" s="149"/>
      <c r="C155" s="150" t="s">
        <v>255</v>
      </c>
      <c r="D155" s="150" t="s">
        <v>169</v>
      </c>
      <c r="E155" s="151" t="s">
        <v>2041</v>
      </c>
      <c r="F155" s="152" t="s">
        <v>2042</v>
      </c>
      <c r="G155" s="153" t="s">
        <v>254</v>
      </c>
      <c r="H155" s="154">
        <v>204</v>
      </c>
      <c r="I155" s="155"/>
      <c r="J155" s="154">
        <f t="shared" si="10"/>
        <v>0</v>
      </c>
      <c r="K155" s="156"/>
      <c r="L155" s="33"/>
      <c r="M155" s="157" t="s">
        <v>1</v>
      </c>
      <c r="N155" s="158" t="s">
        <v>42</v>
      </c>
      <c r="P155" s="159">
        <f t="shared" si="11"/>
        <v>0</v>
      </c>
      <c r="Q155" s="159">
        <v>0</v>
      </c>
      <c r="R155" s="159">
        <f t="shared" si="12"/>
        <v>0</v>
      </c>
      <c r="S155" s="159">
        <v>0</v>
      </c>
      <c r="T155" s="160">
        <f t="shared" si="13"/>
        <v>0</v>
      </c>
      <c r="AR155" s="161" t="s">
        <v>91</v>
      </c>
      <c r="AT155" s="161" t="s">
        <v>169</v>
      </c>
      <c r="AU155" s="161" t="s">
        <v>85</v>
      </c>
      <c r="AY155" s="17" t="s">
        <v>167</v>
      </c>
      <c r="BE155" s="96">
        <f t="shared" si="14"/>
        <v>0</v>
      </c>
      <c r="BF155" s="96">
        <f t="shared" si="15"/>
        <v>0</v>
      </c>
      <c r="BG155" s="96">
        <f t="shared" si="16"/>
        <v>0</v>
      </c>
      <c r="BH155" s="96">
        <f t="shared" si="17"/>
        <v>0</v>
      </c>
      <c r="BI155" s="96">
        <f t="shared" si="18"/>
        <v>0</v>
      </c>
      <c r="BJ155" s="17" t="s">
        <v>85</v>
      </c>
      <c r="BK155" s="162">
        <f t="shared" si="19"/>
        <v>0</v>
      </c>
      <c r="BL155" s="17" t="s">
        <v>91</v>
      </c>
      <c r="BM155" s="161" t="s">
        <v>356</v>
      </c>
    </row>
    <row r="156" spans="2:65" s="1" customFormat="1" ht="16.5" customHeight="1" x14ac:dyDescent="0.2">
      <c r="B156" s="149"/>
      <c r="C156" s="150" t="s">
        <v>359</v>
      </c>
      <c r="D156" s="150" t="s">
        <v>169</v>
      </c>
      <c r="E156" s="151" t="s">
        <v>2043</v>
      </c>
      <c r="F156" s="152" t="s">
        <v>2044</v>
      </c>
      <c r="G156" s="153" t="s">
        <v>306</v>
      </c>
      <c r="H156" s="154">
        <v>466</v>
      </c>
      <c r="I156" s="155"/>
      <c r="J156" s="154">
        <f t="shared" si="10"/>
        <v>0</v>
      </c>
      <c r="K156" s="156"/>
      <c r="L156" s="33"/>
      <c r="M156" s="157" t="s">
        <v>1</v>
      </c>
      <c r="N156" s="158" t="s">
        <v>42</v>
      </c>
      <c r="P156" s="159">
        <f t="shared" si="11"/>
        <v>0</v>
      </c>
      <c r="Q156" s="159">
        <v>0</v>
      </c>
      <c r="R156" s="159">
        <f t="shared" si="12"/>
        <v>0</v>
      </c>
      <c r="S156" s="159">
        <v>0</v>
      </c>
      <c r="T156" s="160">
        <f t="shared" si="13"/>
        <v>0</v>
      </c>
      <c r="AR156" s="161" t="s">
        <v>91</v>
      </c>
      <c r="AT156" s="161" t="s">
        <v>169</v>
      </c>
      <c r="AU156" s="161" t="s">
        <v>85</v>
      </c>
      <c r="AY156" s="17" t="s">
        <v>167</v>
      </c>
      <c r="BE156" s="96">
        <f t="shared" si="14"/>
        <v>0</v>
      </c>
      <c r="BF156" s="96">
        <f t="shared" si="15"/>
        <v>0</v>
      </c>
      <c r="BG156" s="96">
        <f t="shared" si="16"/>
        <v>0</v>
      </c>
      <c r="BH156" s="96">
        <f t="shared" si="17"/>
        <v>0</v>
      </c>
      <c r="BI156" s="96">
        <f t="shared" si="18"/>
        <v>0</v>
      </c>
      <c r="BJ156" s="17" t="s">
        <v>85</v>
      </c>
      <c r="BK156" s="162">
        <f t="shared" si="19"/>
        <v>0</v>
      </c>
      <c r="BL156" s="17" t="s">
        <v>91</v>
      </c>
      <c r="BM156" s="161" t="s">
        <v>362</v>
      </c>
    </row>
    <row r="157" spans="2:65" s="1" customFormat="1" ht="24.2" customHeight="1" x14ac:dyDescent="0.2">
      <c r="B157" s="149"/>
      <c r="C157" s="150" t="s">
        <v>265</v>
      </c>
      <c r="D157" s="150" t="s">
        <v>169</v>
      </c>
      <c r="E157" s="151" t="s">
        <v>2045</v>
      </c>
      <c r="F157" s="152" t="s">
        <v>2046</v>
      </c>
      <c r="G157" s="153" t="s">
        <v>306</v>
      </c>
      <c r="H157" s="154">
        <v>205</v>
      </c>
      <c r="I157" s="155"/>
      <c r="J157" s="154">
        <f t="shared" si="10"/>
        <v>0</v>
      </c>
      <c r="K157" s="156"/>
      <c r="L157" s="33"/>
      <c r="M157" s="157" t="s">
        <v>1</v>
      </c>
      <c r="N157" s="158" t="s">
        <v>42</v>
      </c>
      <c r="P157" s="159">
        <f t="shared" si="11"/>
        <v>0</v>
      </c>
      <c r="Q157" s="159">
        <v>0</v>
      </c>
      <c r="R157" s="159">
        <f t="shared" si="12"/>
        <v>0</v>
      </c>
      <c r="S157" s="159">
        <v>0</v>
      </c>
      <c r="T157" s="160">
        <f t="shared" si="13"/>
        <v>0</v>
      </c>
      <c r="AR157" s="161" t="s">
        <v>91</v>
      </c>
      <c r="AT157" s="161" t="s">
        <v>169</v>
      </c>
      <c r="AU157" s="161" t="s">
        <v>85</v>
      </c>
      <c r="AY157" s="17" t="s">
        <v>167</v>
      </c>
      <c r="BE157" s="96">
        <f t="shared" si="14"/>
        <v>0</v>
      </c>
      <c r="BF157" s="96">
        <f t="shared" si="15"/>
        <v>0</v>
      </c>
      <c r="BG157" s="96">
        <f t="shared" si="16"/>
        <v>0</v>
      </c>
      <c r="BH157" s="96">
        <f t="shared" si="17"/>
        <v>0</v>
      </c>
      <c r="BI157" s="96">
        <f t="shared" si="18"/>
        <v>0</v>
      </c>
      <c r="BJ157" s="17" t="s">
        <v>85</v>
      </c>
      <c r="BK157" s="162">
        <f t="shared" si="19"/>
        <v>0</v>
      </c>
      <c r="BL157" s="17" t="s">
        <v>91</v>
      </c>
      <c r="BM157" s="161" t="s">
        <v>366</v>
      </c>
    </row>
    <row r="158" spans="2:65" s="1" customFormat="1" ht="24.2" customHeight="1" x14ac:dyDescent="0.2">
      <c r="B158" s="149"/>
      <c r="C158" s="150" t="s">
        <v>368</v>
      </c>
      <c r="D158" s="150" t="s">
        <v>169</v>
      </c>
      <c r="E158" s="151" t="s">
        <v>2047</v>
      </c>
      <c r="F158" s="152" t="s">
        <v>2048</v>
      </c>
      <c r="G158" s="153" t="s">
        <v>306</v>
      </c>
      <c r="H158" s="154">
        <v>60</v>
      </c>
      <c r="I158" s="155"/>
      <c r="J158" s="154">
        <f t="shared" si="10"/>
        <v>0</v>
      </c>
      <c r="K158" s="156"/>
      <c r="L158" s="33"/>
      <c r="M158" s="157" t="s">
        <v>1</v>
      </c>
      <c r="N158" s="158" t="s">
        <v>42</v>
      </c>
      <c r="P158" s="159">
        <f t="shared" si="11"/>
        <v>0</v>
      </c>
      <c r="Q158" s="159">
        <v>0</v>
      </c>
      <c r="R158" s="159">
        <f t="shared" si="12"/>
        <v>0</v>
      </c>
      <c r="S158" s="159">
        <v>0</v>
      </c>
      <c r="T158" s="160">
        <f t="shared" si="13"/>
        <v>0</v>
      </c>
      <c r="AR158" s="161" t="s">
        <v>91</v>
      </c>
      <c r="AT158" s="161" t="s">
        <v>169</v>
      </c>
      <c r="AU158" s="161" t="s">
        <v>85</v>
      </c>
      <c r="AY158" s="17" t="s">
        <v>167</v>
      </c>
      <c r="BE158" s="96">
        <f t="shared" si="14"/>
        <v>0</v>
      </c>
      <c r="BF158" s="96">
        <f t="shared" si="15"/>
        <v>0</v>
      </c>
      <c r="BG158" s="96">
        <f t="shared" si="16"/>
        <v>0</v>
      </c>
      <c r="BH158" s="96">
        <f t="shared" si="17"/>
        <v>0</v>
      </c>
      <c r="BI158" s="96">
        <f t="shared" si="18"/>
        <v>0</v>
      </c>
      <c r="BJ158" s="17" t="s">
        <v>85</v>
      </c>
      <c r="BK158" s="162">
        <f t="shared" si="19"/>
        <v>0</v>
      </c>
      <c r="BL158" s="17" t="s">
        <v>91</v>
      </c>
      <c r="BM158" s="161" t="s">
        <v>371</v>
      </c>
    </row>
    <row r="159" spans="2:65" s="1" customFormat="1" ht="16.5" customHeight="1" x14ac:dyDescent="0.2">
      <c r="B159" s="149"/>
      <c r="C159" s="150" t="s">
        <v>269</v>
      </c>
      <c r="D159" s="150" t="s">
        <v>169</v>
      </c>
      <c r="E159" s="151" t="s">
        <v>2049</v>
      </c>
      <c r="F159" s="152" t="s">
        <v>2050</v>
      </c>
      <c r="G159" s="153" t="s">
        <v>254</v>
      </c>
      <c r="H159" s="154">
        <v>135</v>
      </c>
      <c r="I159" s="155"/>
      <c r="J159" s="154">
        <f t="shared" si="10"/>
        <v>0</v>
      </c>
      <c r="K159" s="156"/>
      <c r="L159" s="33"/>
      <c r="M159" s="157" t="s">
        <v>1</v>
      </c>
      <c r="N159" s="158" t="s">
        <v>42</v>
      </c>
      <c r="P159" s="159">
        <f t="shared" si="11"/>
        <v>0</v>
      </c>
      <c r="Q159" s="159">
        <v>0</v>
      </c>
      <c r="R159" s="159">
        <f t="shared" si="12"/>
        <v>0</v>
      </c>
      <c r="S159" s="159">
        <v>0</v>
      </c>
      <c r="T159" s="160">
        <f t="shared" si="13"/>
        <v>0</v>
      </c>
      <c r="AR159" s="161" t="s">
        <v>91</v>
      </c>
      <c r="AT159" s="161" t="s">
        <v>169</v>
      </c>
      <c r="AU159" s="161" t="s">
        <v>85</v>
      </c>
      <c r="AY159" s="17" t="s">
        <v>167</v>
      </c>
      <c r="BE159" s="96">
        <f t="shared" si="14"/>
        <v>0</v>
      </c>
      <c r="BF159" s="96">
        <f t="shared" si="15"/>
        <v>0</v>
      </c>
      <c r="BG159" s="96">
        <f t="shared" si="16"/>
        <v>0</v>
      </c>
      <c r="BH159" s="96">
        <f t="shared" si="17"/>
        <v>0</v>
      </c>
      <c r="BI159" s="96">
        <f t="shared" si="18"/>
        <v>0</v>
      </c>
      <c r="BJ159" s="17" t="s">
        <v>85</v>
      </c>
      <c r="BK159" s="162">
        <f t="shared" si="19"/>
        <v>0</v>
      </c>
      <c r="BL159" s="17" t="s">
        <v>91</v>
      </c>
      <c r="BM159" s="161" t="s">
        <v>374</v>
      </c>
    </row>
    <row r="160" spans="2:65" s="1" customFormat="1" ht="16.5" customHeight="1" x14ac:dyDescent="0.2">
      <c r="B160" s="149"/>
      <c r="C160" s="150" t="s">
        <v>375</v>
      </c>
      <c r="D160" s="150" t="s">
        <v>169</v>
      </c>
      <c r="E160" s="151" t="s">
        <v>2051</v>
      </c>
      <c r="F160" s="152" t="s">
        <v>2052</v>
      </c>
      <c r="G160" s="153" t="s">
        <v>306</v>
      </c>
      <c r="H160" s="154">
        <v>265</v>
      </c>
      <c r="I160" s="155"/>
      <c r="J160" s="154">
        <f t="shared" si="10"/>
        <v>0</v>
      </c>
      <c r="K160" s="156"/>
      <c r="L160" s="33"/>
      <c r="M160" s="157" t="s">
        <v>1</v>
      </c>
      <c r="N160" s="158" t="s">
        <v>42</v>
      </c>
      <c r="P160" s="159">
        <f t="shared" si="11"/>
        <v>0</v>
      </c>
      <c r="Q160" s="159">
        <v>0</v>
      </c>
      <c r="R160" s="159">
        <f t="shared" si="12"/>
        <v>0</v>
      </c>
      <c r="S160" s="159">
        <v>0</v>
      </c>
      <c r="T160" s="160">
        <f t="shared" si="13"/>
        <v>0</v>
      </c>
      <c r="AR160" s="161" t="s">
        <v>91</v>
      </c>
      <c r="AT160" s="161" t="s">
        <v>169</v>
      </c>
      <c r="AU160" s="161" t="s">
        <v>85</v>
      </c>
      <c r="AY160" s="17" t="s">
        <v>167</v>
      </c>
      <c r="BE160" s="96">
        <f t="shared" si="14"/>
        <v>0</v>
      </c>
      <c r="BF160" s="96">
        <f t="shared" si="15"/>
        <v>0</v>
      </c>
      <c r="BG160" s="96">
        <f t="shared" si="16"/>
        <v>0</v>
      </c>
      <c r="BH160" s="96">
        <f t="shared" si="17"/>
        <v>0</v>
      </c>
      <c r="BI160" s="96">
        <f t="shared" si="18"/>
        <v>0</v>
      </c>
      <c r="BJ160" s="17" t="s">
        <v>85</v>
      </c>
      <c r="BK160" s="162">
        <f t="shared" si="19"/>
        <v>0</v>
      </c>
      <c r="BL160" s="17" t="s">
        <v>91</v>
      </c>
      <c r="BM160" s="161" t="s">
        <v>378</v>
      </c>
    </row>
    <row r="161" spans="2:65" s="1" customFormat="1" ht="16.5" customHeight="1" x14ac:dyDescent="0.2">
      <c r="B161" s="149"/>
      <c r="C161" s="150" t="s">
        <v>272</v>
      </c>
      <c r="D161" s="150" t="s">
        <v>169</v>
      </c>
      <c r="E161" s="151" t="s">
        <v>2053</v>
      </c>
      <c r="F161" s="152" t="s">
        <v>2054</v>
      </c>
      <c r="G161" s="153" t="s">
        <v>702</v>
      </c>
      <c r="H161" s="154">
        <v>25</v>
      </c>
      <c r="I161" s="155"/>
      <c r="J161" s="154">
        <f t="shared" si="10"/>
        <v>0</v>
      </c>
      <c r="K161" s="156"/>
      <c r="L161" s="33"/>
      <c r="M161" s="157" t="s">
        <v>1</v>
      </c>
      <c r="N161" s="158" t="s">
        <v>42</v>
      </c>
      <c r="P161" s="159">
        <f t="shared" si="11"/>
        <v>0</v>
      </c>
      <c r="Q161" s="159">
        <v>0</v>
      </c>
      <c r="R161" s="159">
        <f t="shared" si="12"/>
        <v>0</v>
      </c>
      <c r="S161" s="159">
        <v>0</v>
      </c>
      <c r="T161" s="160">
        <f t="shared" si="13"/>
        <v>0</v>
      </c>
      <c r="AR161" s="161" t="s">
        <v>91</v>
      </c>
      <c r="AT161" s="161" t="s">
        <v>169</v>
      </c>
      <c r="AU161" s="161" t="s">
        <v>85</v>
      </c>
      <c r="AY161" s="17" t="s">
        <v>167</v>
      </c>
      <c r="BE161" s="96">
        <f t="shared" si="14"/>
        <v>0</v>
      </c>
      <c r="BF161" s="96">
        <f t="shared" si="15"/>
        <v>0</v>
      </c>
      <c r="BG161" s="96">
        <f t="shared" si="16"/>
        <v>0</v>
      </c>
      <c r="BH161" s="96">
        <f t="shared" si="17"/>
        <v>0</v>
      </c>
      <c r="BI161" s="96">
        <f t="shared" si="18"/>
        <v>0</v>
      </c>
      <c r="BJ161" s="17" t="s">
        <v>85</v>
      </c>
      <c r="BK161" s="162">
        <f t="shared" si="19"/>
        <v>0</v>
      </c>
      <c r="BL161" s="17" t="s">
        <v>91</v>
      </c>
      <c r="BM161" s="161" t="s">
        <v>381</v>
      </c>
    </row>
    <row r="162" spans="2:65" s="1" customFormat="1" ht="24.2" customHeight="1" x14ac:dyDescent="0.2">
      <c r="B162" s="149"/>
      <c r="C162" s="150" t="s">
        <v>383</v>
      </c>
      <c r="D162" s="150" t="s">
        <v>169</v>
      </c>
      <c r="E162" s="151" t="s">
        <v>2055</v>
      </c>
      <c r="F162" s="152" t="s">
        <v>2056</v>
      </c>
      <c r="G162" s="153" t="s">
        <v>306</v>
      </c>
      <c r="H162" s="154">
        <v>208</v>
      </c>
      <c r="I162" s="155"/>
      <c r="J162" s="154">
        <f t="shared" si="10"/>
        <v>0</v>
      </c>
      <c r="K162" s="156"/>
      <c r="L162" s="33"/>
      <c r="M162" s="157" t="s">
        <v>1</v>
      </c>
      <c r="N162" s="158" t="s">
        <v>42</v>
      </c>
      <c r="P162" s="159">
        <f t="shared" si="11"/>
        <v>0</v>
      </c>
      <c r="Q162" s="159">
        <v>0</v>
      </c>
      <c r="R162" s="159">
        <f t="shared" si="12"/>
        <v>0</v>
      </c>
      <c r="S162" s="159">
        <v>0</v>
      </c>
      <c r="T162" s="160">
        <f t="shared" si="13"/>
        <v>0</v>
      </c>
      <c r="AR162" s="161" t="s">
        <v>91</v>
      </c>
      <c r="AT162" s="161" t="s">
        <v>169</v>
      </c>
      <c r="AU162" s="161" t="s">
        <v>85</v>
      </c>
      <c r="AY162" s="17" t="s">
        <v>167</v>
      </c>
      <c r="BE162" s="96">
        <f t="shared" si="14"/>
        <v>0</v>
      </c>
      <c r="BF162" s="96">
        <f t="shared" si="15"/>
        <v>0</v>
      </c>
      <c r="BG162" s="96">
        <f t="shared" si="16"/>
        <v>0</v>
      </c>
      <c r="BH162" s="96">
        <f t="shared" si="17"/>
        <v>0</v>
      </c>
      <c r="BI162" s="96">
        <f t="shared" si="18"/>
        <v>0</v>
      </c>
      <c r="BJ162" s="17" t="s">
        <v>85</v>
      </c>
      <c r="BK162" s="162">
        <f t="shared" si="19"/>
        <v>0</v>
      </c>
      <c r="BL162" s="17" t="s">
        <v>91</v>
      </c>
      <c r="BM162" s="161" t="s">
        <v>386</v>
      </c>
    </row>
    <row r="163" spans="2:65" s="1" customFormat="1" ht="24.2" customHeight="1" x14ac:dyDescent="0.2">
      <c r="B163" s="149"/>
      <c r="C163" s="150" t="s">
        <v>280</v>
      </c>
      <c r="D163" s="150" t="s">
        <v>169</v>
      </c>
      <c r="E163" s="151" t="s">
        <v>2057</v>
      </c>
      <c r="F163" s="152" t="s">
        <v>2058</v>
      </c>
      <c r="G163" s="153" t="s">
        <v>306</v>
      </c>
      <c r="H163" s="154">
        <v>61</v>
      </c>
      <c r="I163" s="155"/>
      <c r="J163" s="154">
        <f t="shared" si="10"/>
        <v>0</v>
      </c>
      <c r="K163" s="156"/>
      <c r="L163" s="33"/>
      <c r="M163" s="157" t="s">
        <v>1</v>
      </c>
      <c r="N163" s="158" t="s">
        <v>42</v>
      </c>
      <c r="P163" s="159">
        <f t="shared" si="11"/>
        <v>0</v>
      </c>
      <c r="Q163" s="159">
        <v>0</v>
      </c>
      <c r="R163" s="159">
        <f t="shared" si="12"/>
        <v>0</v>
      </c>
      <c r="S163" s="159">
        <v>0</v>
      </c>
      <c r="T163" s="160">
        <f t="shared" si="13"/>
        <v>0</v>
      </c>
      <c r="AR163" s="161" t="s">
        <v>91</v>
      </c>
      <c r="AT163" s="161" t="s">
        <v>169</v>
      </c>
      <c r="AU163" s="161" t="s">
        <v>85</v>
      </c>
      <c r="AY163" s="17" t="s">
        <v>167</v>
      </c>
      <c r="BE163" s="96">
        <f t="shared" si="14"/>
        <v>0</v>
      </c>
      <c r="BF163" s="96">
        <f t="shared" si="15"/>
        <v>0</v>
      </c>
      <c r="BG163" s="96">
        <f t="shared" si="16"/>
        <v>0</v>
      </c>
      <c r="BH163" s="96">
        <f t="shared" si="17"/>
        <v>0</v>
      </c>
      <c r="BI163" s="96">
        <f t="shared" si="18"/>
        <v>0</v>
      </c>
      <c r="BJ163" s="17" t="s">
        <v>85</v>
      </c>
      <c r="BK163" s="162">
        <f t="shared" si="19"/>
        <v>0</v>
      </c>
      <c r="BL163" s="17" t="s">
        <v>91</v>
      </c>
      <c r="BM163" s="161" t="s">
        <v>391</v>
      </c>
    </row>
    <row r="164" spans="2:65" s="1" customFormat="1" ht="24.2" customHeight="1" x14ac:dyDescent="0.2">
      <c r="B164" s="149"/>
      <c r="C164" s="150" t="s">
        <v>395</v>
      </c>
      <c r="D164" s="150" t="s">
        <v>169</v>
      </c>
      <c r="E164" s="151" t="s">
        <v>2059</v>
      </c>
      <c r="F164" s="152" t="s">
        <v>2060</v>
      </c>
      <c r="G164" s="153" t="s">
        <v>306</v>
      </c>
      <c r="H164" s="154">
        <v>21</v>
      </c>
      <c r="I164" s="155"/>
      <c r="J164" s="154">
        <f t="shared" si="10"/>
        <v>0</v>
      </c>
      <c r="K164" s="156"/>
      <c r="L164" s="33"/>
      <c r="M164" s="157" t="s">
        <v>1</v>
      </c>
      <c r="N164" s="158" t="s">
        <v>42</v>
      </c>
      <c r="P164" s="159">
        <f t="shared" si="11"/>
        <v>0</v>
      </c>
      <c r="Q164" s="159">
        <v>0</v>
      </c>
      <c r="R164" s="159">
        <f t="shared" si="12"/>
        <v>0</v>
      </c>
      <c r="S164" s="159">
        <v>0</v>
      </c>
      <c r="T164" s="160">
        <f t="shared" si="13"/>
        <v>0</v>
      </c>
      <c r="AR164" s="161" t="s">
        <v>91</v>
      </c>
      <c r="AT164" s="161" t="s">
        <v>169</v>
      </c>
      <c r="AU164" s="161" t="s">
        <v>85</v>
      </c>
      <c r="AY164" s="17" t="s">
        <v>167</v>
      </c>
      <c r="BE164" s="96">
        <f t="shared" si="14"/>
        <v>0</v>
      </c>
      <c r="BF164" s="96">
        <f t="shared" si="15"/>
        <v>0</v>
      </c>
      <c r="BG164" s="96">
        <f t="shared" si="16"/>
        <v>0</v>
      </c>
      <c r="BH164" s="96">
        <f t="shared" si="17"/>
        <v>0</v>
      </c>
      <c r="BI164" s="96">
        <f t="shared" si="18"/>
        <v>0</v>
      </c>
      <c r="BJ164" s="17" t="s">
        <v>85</v>
      </c>
      <c r="BK164" s="162">
        <f t="shared" si="19"/>
        <v>0</v>
      </c>
      <c r="BL164" s="17" t="s">
        <v>91</v>
      </c>
      <c r="BM164" s="161" t="s">
        <v>398</v>
      </c>
    </row>
    <row r="165" spans="2:65" s="1" customFormat="1" ht="24.2" customHeight="1" x14ac:dyDescent="0.2">
      <c r="B165" s="149"/>
      <c r="C165" s="150" t="s">
        <v>283</v>
      </c>
      <c r="D165" s="150" t="s">
        <v>169</v>
      </c>
      <c r="E165" s="151" t="s">
        <v>2061</v>
      </c>
      <c r="F165" s="152" t="s">
        <v>2062</v>
      </c>
      <c r="G165" s="153" t="s">
        <v>306</v>
      </c>
      <c r="H165" s="154">
        <v>41</v>
      </c>
      <c r="I165" s="155"/>
      <c r="J165" s="154">
        <f t="shared" si="10"/>
        <v>0</v>
      </c>
      <c r="K165" s="156"/>
      <c r="L165" s="33"/>
      <c r="M165" s="157" t="s">
        <v>1</v>
      </c>
      <c r="N165" s="158" t="s">
        <v>42</v>
      </c>
      <c r="P165" s="159">
        <f t="shared" si="11"/>
        <v>0</v>
      </c>
      <c r="Q165" s="159">
        <v>0</v>
      </c>
      <c r="R165" s="159">
        <f t="shared" si="12"/>
        <v>0</v>
      </c>
      <c r="S165" s="159">
        <v>0</v>
      </c>
      <c r="T165" s="160">
        <f t="shared" si="13"/>
        <v>0</v>
      </c>
      <c r="AR165" s="161" t="s">
        <v>91</v>
      </c>
      <c r="AT165" s="161" t="s">
        <v>169</v>
      </c>
      <c r="AU165" s="161" t="s">
        <v>85</v>
      </c>
      <c r="AY165" s="17" t="s">
        <v>167</v>
      </c>
      <c r="BE165" s="96">
        <f t="shared" si="14"/>
        <v>0</v>
      </c>
      <c r="BF165" s="96">
        <f t="shared" si="15"/>
        <v>0</v>
      </c>
      <c r="BG165" s="96">
        <f t="shared" si="16"/>
        <v>0</v>
      </c>
      <c r="BH165" s="96">
        <f t="shared" si="17"/>
        <v>0</v>
      </c>
      <c r="BI165" s="96">
        <f t="shared" si="18"/>
        <v>0</v>
      </c>
      <c r="BJ165" s="17" t="s">
        <v>85</v>
      </c>
      <c r="BK165" s="162">
        <f t="shared" si="19"/>
        <v>0</v>
      </c>
      <c r="BL165" s="17" t="s">
        <v>91</v>
      </c>
      <c r="BM165" s="161" t="s">
        <v>403</v>
      </c>
    </row>
    <row r="166" spans="2:65" s="1" customFormat="1" ht="24.2" customHeight="1" x14ac:dyDescent="0.2">
      <c r="B166" s="149"/>
      <c r="C166" s="150" t="s">
        <v>405</v>
      </c>
      <c r="D166" s="150" t="s">
        <v>169</v>
      </c>
      <c r="E166" s="151" t="s">
        <v>2063</v>
      </c>
      <c r="F166" s="152" t="s">
        <v>2064</v>
      </c>
      <c r="G166" s="153" t="s">
        <v>306</v>
      </c>
      <c r="H166" s="154">
        <v>4</v>
      </c>
      <c r="I166" s="155"/>
      <c r="J166" s="154">
        <f t="shared" si="10"/>
        <v>0</v>
      </c>
      <c r="K166" s="156"/>
      <c r="L166" s="33"/>
      <c r="M166" s="157" t="s">
        <v>1</v>
      </c>
      <c r="N166" s="158" t="s">
        <v>42</v>
      </c>
      <c r="P166" s="159">
        <f t="shared" si="11"/>
        <v>0</v>
      </c>
      <c r="Q166" s="159">
        <v>0</v>
      </c>
      <c r="R166" s="159">
        <f t="shared" si="12"/>
        <v>0</v>
      </c>
      <c r="S166" s="159">
        <v>0</v>
      </c>
      <c r="T166" s="160">
        <f t="shared" si="13"/>
        <v>0</v>
      </c>
      <c r="AR166" s="161" t="s">
        <v>91</v>
      </c>
      <c r="AT166" s="161" t="s">
        <v>169</v>
      </c>
      <c r="AU166" s="161" t="s">
        <v>85</v>
      </c>
      <c r="AY166" s="17" t="s">
        <v>167</v>
      </c>
      <c r="BE166" s="96">
        <f t="shared" si="14"/>
        <v>0</v>
      </c>
      <c r="BF166" s="96">
        <f t="shared" si="15"/>
        <v>0</v>
      </c>
      <c r="BG166" s="96">
        <f t="shared" si="16"/>
        <v>0</v>
      </c>
      <c r="BH166" s="96">
        <f t="shared" si="17"/>
        <v>0</v>
      </c>
      <c r="BI166" s="96">
        <f t="shared" si="18"/>
        <v>0</v>
      </c>
      <c r="BJ166" s="17" t="s">
        <v>85</v>
      </c>
      <c r="BK166" s="162">
        <f t="shared" si="19"/>
        <v>0</v>
      </c>
      <c r="BL166" s="17" t="s">
        <v>91</v>
      </c>
      <c r="BM166" s="161" t="s">
        <v>408</v>
      </c>
    </row>
    <row r="167" spans="2:65" s="1" customFormat="1" ht="24.2" customHeight="1" x14ac:dyDescent="0.2">
      <c r="B167" s="149"/>
      <c r="C167" s="150" t="s">
        <v>287</v>
      </c>
      <c r="D167" s="150" t="s">
        <v>169</v>
      </c>
      <c r="E167" s="151" t="s">
        <v>2065</v>
      </c>
      <c r="F167" s="152" t="s">
        <v>2066</v>
      </c>
      <c r="G167" s="153" t="s">
        <v>306</v>
      </c>
      <c r="H167" s="154">
        <v>8</v>
      </c>
      <c r="I167" s="155"/>
      <c r="J167" s="154">
        <f t="shared" si="10"/>
        <v>0</v>
      </c>
      <c r="K167" s="156"/>
      <c r="L167" s="33"/>
      <c r="M167" s="157" t="s">
        <v>1</v>
      </c>
      <c r="N167" s="158" t="s">
        <v>42</v>
      </c>
      <c r="P167" s="159">
        <f t="shared" si="11"/>
        <v>0</v>
      </c>
      <c r="Q167" s="159">
        <v>0</v>
      </c>
      <c r="R167" s="159">
        <f t="shared" si="12"/>
        <v>0</v>
      </c>
      <c r="S167" s="159">
        <v>0</v>
      </c>
      <c r="T167" s="160">
        <f t="shared" si="13"/>
        <v>0</v>
      </c>
      <c r="AR167" s="161" t="s">
        <v>91</v>
      </c>
      <c r="AT167" s="161" t="s">
        <v>169</v>
      </c>
      <c r="AU167" s="161" t="s">
        <v>85</v>
      </c>
      <c r="AY167" s="17" t="s">
        <v>167</v>
      </c>
      <c r="BE167" s="96">
        <f t="shared" si="14"/>
        <v>0</v>
      </c>
      <c r="BF167" s="96">
        <f t="shared" si="15"/>
        <v>0</v>
      </c>
      <c r="BG167" s="96">
        <f t="shared" si="16"/>
        <v>0</v>
      </c>
      <c r="BH167" s="96">
        <f t="shared" si="17"/>
        <v>0</v>
      </c>
      <c r="BI167" s="96">
        <f t="shared" si="18"/>
        <v>0</v>
      </c>
      <c r="BJ167" s="17" t="s">
        <v>85</v>
      </c>
      <c r="BK167" s="162">
        <f t="shared" si="19"/>
        <v>0</v>
      </c>
      <c r="BL167" s="17" t="s">
        <v>91</v>
      </c>
      <c r="BM167" s="161" t="s">
        <v>412</v>
      </c>
    </row>
    <row r="168" spans="2:65" s="1" customFormat="1" ht="24.2" customHeight="1" x14ac:dyDescent="0.2">
      <c r="B168" s="149"/>
      <c r="C168" s="150" t="s">
        <v>415</v>
      </c>
      <c r="D168" s="150" t="s">
        <v>169</v>
      </c>
      <c r="E168" s="151" t="s">
        <v>2067</v>
      </c>
      <c r="F168" s="152" t="s">
        <v>2068</v>
      </c>
      <c r="G168" s="153" t="s">
        <v>306</v>
      </c>
      <c r="H168" s="154">
        <v>209</v>
      </c>
      <c r="I168" s="155"/>
      <c r="J168" s="154">
        <f t="shared" si="10"/>
        <v>0</v>
      </c>
      <c r="K168" s="156"/>
      <c r="L168" s="33"/>
      <c r="M168" s="157" t="s">
        <v>1</v>
      </c>
      <c r="N168" s="158" t="s">
        <v>42</v>
      </c>
      <c r="P168" s="159">
        <f t="shared" si="11"/>
        <v>0</v>
      </c>
      <c r="Q168" s="159">
        <v>0</v>
      </c>
      <c r="R168" s="159">
        <f t="shared" si="12"/>
        <v>0</v>
      </c>
      <c r="S168" s="159">
        <v>0</v>
      </c>
      <c r="T168" s="160">
        <f t="shared" si="13"/>
        <v>0</v>
      </c>
      <c r="AR168" s="161" t="s">
        <v>91</v>
      </c>
      <c r="AT168" s="161" t="s">
        <v>169</v>
      </c>
      <c r="AU168" s="161" t="s">
        <v>85</v>
      </c>
      <c r="AY168" s="17" t="s">
        <v>167</v>
      </c>
      <c r="BE168" s="96">
        <f t="shared" si="14"/>
        <v>0</v>
      </c>
      <c r="BF168" s="96">
        <f t="shared" si="15"/>
        <v>0</v>
      </c>
      <c r="BG168" s="96">
        <f t="shared" si="16"/>
        <v>0</v>
      </c>
      <c r="BH168" s="96">
        <f t="shared" si="17"/>
        <v>0</v>
      </c>
      <c r="BI168" s="96">
        <f t="shared" si="18"/>
        <v>0</v>
      </c>
      <c r="BJ168" s="17" t="s">
        <v>85</v>
      </c>
      <c r="BK168" s="162">
        <f t="shared" si="19"/>
        <v>0</v>
      </c>
      <c r="BL168" s="17" t="s">
        <v>91</v>
      </c>
      <c r="BM168" s="161" t="s">
        <v>418</v>
      </c>
    </row>
    <row r="169" spans="2:65" s="1" customFormat="1" ht="24.2" customHeight="1" x14ac:dyDescent="0.2">
      <c r="B169" s="149"/>
      <c r="C169" s="150" t="s">
        <v>290</v>
      </c>
      <c r="D169" s="150" t="s">
        <v>169</v>
      </c>
      <c r="E169" s="151" t="s">
        <v>2069</v>
      </c>
      <c r="F169" s="152" t="s">
        <v>2070</v>
      </c>
      <c r="G169" s="153" t="s">
        <v>306</v>
      </c>
      <c r="H169" s="154">
        <v>113</v>
      </c>
      <c r="I169" s="155"/>
      <c r="J169" s="154">
        <f t="shared" si="10"/>
        <v>0</v>
      </c>
      <c r="K169" s="156"/>
      <c r="L169" s="33"/>
      <c r="M169" s="157" t="s">
        <v>1</v>
      </c>
      <c r="N169" s="158" t="s">
        <v>42</v>
      </c>
      <c r="P169" s="159">
        <f t="shared" si="11"/>
        <v>0</v>
      </c>
      <c r="Q169" s="159">
        <v>0</v>
      </c>
      <c r="R169" s="159">
        <f t="shared" si="12"/>
        <v>0</v>
      </c>
      <c r="S169" s="159">
        <v>0</v>
      </c>
      <c r="T169" s="160">
        <f t="shared" si="13"/>
        <v>0</v>
      </c>
      <c r="AR169" s="161" t="s">
        <v>91</v>
      </c>
      <c r="AT169" s="161" t="s">
        <v>169</v>
      </c>
      <c r="AU169" s="161" t="s">
        <v>85</v>
      </c>
      <c r="AY169" s="17" t="s">
        <v>167</v>
      </c>
      <c r="BE169" s="96">
        <f t="shared" si="14"/>
        <v>0</v>
      </c>
      <c r="BF169" s="96">
        <f t="shared" si="15"/>
        <v>0</v>
      </c>
      <c r="BG169" s="96">
        <f t="shared" si="16"/>
        <v>0</v>
      </c>
      <c r="BH169" s="96">
        <f t="shared" si="17"/>
        <v>0</v>
      </c>
      <c r="BI169" s="96">
        <f t="shared" si="18"/>
        <v>0</v>
      </c>
      <c r="BJ169" s="17" t="s">
        <v>85</v>
      </c>
      <c r="BK169" s="162">
        <f t="shared" si="19"/>
        <v>0</v>
      </c>
      <c r="BL169" s="17" t="s">
        <v>91</v>
      </c>
      <c r="BM169" s="161" t="s">
        <v>422</v>
      </c>
    </row>
    <row r="170" spans="2:65" s="1" customFormat="1" ht="24.2" customHeight="1" x14ac:dyDescent="0.2">
      <c r="B170" s="149"/>
      <c r="C170" s="150" t="s">
        <v>424</v>
      </c>
      <c r="D170" s="150" t="s">
        <v>169</v>
      </c>
      <c r="E170" s="151" t="s">
        <v>2071</v>
      </c>
      <c r="F170" s="152" t="s">
        <v>2072</v>
      </c>
      <c r="G170" s="153" t="s">
        <v>306</v>
      </c>
      <c r="H170" s="154">
        <v>20</v>
      </c>
      <c r="I170" s="155"/>
      <c r="J170" s="154">
        <f t="shared" si="10"/>
        <v>0</v>
      </c>
      <c r="K170" s="156"/>
      <c r="L170" s="33"/>
      <c r="M170" s="157" t="s">
        <v>1</v>
      </c>
      <c r="N170" s="158" t="s">
        <v>42</v>
      </c>
      <c r="P170" s="159">
        <f t="shared" si="11"/>
        <v>0</v>
      </c>
      <c r="Q170" s="159">
        <v>0</v>
      </c>
      <c r="R170" s="159">
        <f t="shared" si="12"/>
        <v>0</v>
      </c>
      <c r="S170" s="159">
        <v>0</v>
      </c>
      <c r="T170" s="160">
        <f t="shared" si="13"/>
        <v>0</v>
      </c>
      <c r="AR170" s="161" t="s">
        <v>91</v>
      </c>
      <c r="AT170" s="161" t="s">
        <v>169</v>
      </c>
      <c r="AU170" s="161" t="s">
        <v>85</v>
      </c>
      <c r="AY170" s="17" t="s">
        <v>167</v>
      </c>
      <c r="BE170" s="96">
        <f t="shared" si="14"/>
        <v>0</v>
      </c>
      <c r="BF170" s="96">
        <f t="shared" si="15"/>
        <v>0</v>
      </c>
      <c r="BG170" s="96">
        <f t="shared" si="16"/>
        <v>0</v>
      </c>
      <c r="BH170" s="96">
        <f t="shared" si="17"/>
        <v>0</v>
      </c>
      <c r="BI170" s="96">
        <f t="shared" si="18"/>
        <v>0</v>
      </c>
      <c r="BJ170" s="17" t="s">
        <v>85</v>
      </c>
      <c r="BK170" s="162">
        <f t="shared" si="19"/>
        <v>0</v>
      </c>
      <c r="BL170" s="17" t="s">
        <v>91</v>
      </c>
      <c r="BM170" s="161" t="s">
        <v>427</v>
      </c>
    </row>
    <row r="171" spans="2:65" s="1" customFormat="1" ht="24.2" customHeight="1" x14ac:dyDescent="0.2">
      <c r="B171" s="149"/>
      <c r="C171" s="150" t="s">
        <v>296</v>
      </c>
      <c r="D171" s="150" t="s">
        <v>169</v>
      </c>
      <c r="E171" s="151" t="s">
        <v>2073</v>
      </c>
      <c r="F171" s="152" t="s">
        <v>2074</v>
      </c>
      <c r="G171" s="153" t="s">
        <v>306</v>
      </c>
      <c r="H171" s="154">
        <v>731</v>
      </c>
      <c r="I171" s="155"/>
      <c r="J171" s="154">
        <f t="shared" si="10"/>
        <v>0</v>
      </c>
      <c r="K171" s="156"/>
      <c r="L171" s="33"/>
      <c r="M171" s="157" t="s">
        <v>1</v>
      </c>
      <c r="N171" s="158" t="s">
        <v>42</v>
      </c>
      <c r="P171" s="159">
        <f t="shared" si="11"/>
        <v>0</v>
      </c>
      <c r="Q171" s="159">
        <v>0</v>
      </c>
      <c r="R171" s="159">
        <f t="shared" si="12"/>
        <v>0</v>
      </c>
      <c r="S171" s="159">
        <v>0</v>
      </c>
      <c r="T171" s="160">
        <f t="shared" si="13"/>
        <v>0</v>
      </c>
      <c r="AR171" s="161" t="s">
        <v>91</v>
      </c>
      <c r="AT171" s="161" t="s">
        <v>169</v>
      </c>
      <c r="AU171" s="161" t="s">
        <v>85</v>
      </c>
      <c r="AY171" s="17" t="s">
        <v>167</v>
      </c>
      <c r="BE171" s="96">
        <f t="shared" si="14"/>
        <v>0</v>
      </c>
      <c r="BF171" s="96">
        <f t="shared" si="15"/>
        <v>0</v>
      </c>
      <c r="BG171" s="96">
        <f t="shared" si="16"/>
        <v>0</v>
      </c>
      <c r="BH171" s="96">
        <f t="shared" si="17"/>
        <v>0</v>
      </c>
      <c r="BI171" s="96">
        <f t="shared" si="18"/>
        <v>0</v>
      </c>
      <c r="BJ171" s="17" t="s">
        <v>85</v>
      </c>
      <c r="BK171" s="162">
        <f t="shared" si="19"/>
        <v>0</v>
      </c>
      <c r="BL171" s="17" t="s">
        <v>91</v>
      </c>
      <c r="BM171" s="161" t="s">
        <v>430</v>
      </c>
    </row>
    <row r="172" spans="2:65" s="1" customFormat="1" ht="16.5" customHeight="1" x14ac:dyDescent="0.2">
      <c r="B172" s="149"/>
      <c r="C172" s="150" t="s">
        <v>431</v>
      </c>
      <c r="D172" s="150" t="s">
        <v>169</v>
      </c>
      <c r="E172" s="151" t="s">
        <v>2075</v>
      </c>
      <c r="F172" s="152" t="s">
        <v>2076</v>
      </c>
      <c r="G172" s="153" t="s">
        <v>306</v>
      </c>
      <c r="H172" s="154">
        <v>731</v>
      </c>
      <c r="I172" s="155"/>
      <c r="J172" s="154">
        <f t="shared" si="10"/>
        <v>0</v>
      </c>
      <c r="K172" s="156"/>
      <c r="L172" s="33"/>
      <c r="M172" s="157" t="s">
        <v>1</v>
      </c>
      <c r="N172" s="158" t="s">
        <v>42</v>
      </c>
      <c r="P172" s="159">
        <f t="shared" si="11"/>
        <v>0</v>
      </c>
      <c r="Q172" s="159">
        <v>0</v>
      </c>
      <c r="R172" s="159">
        <f t="shared" si="12"/>
        <v>0</v>
      </c>
      <c r="S172" s="159">
        <v>0</v>
      </c>
      <c r="T172" s="160">
        <f t="shared" si="13"/>
        <v>0</v>
      </c>
      <c r="AR172" s="161" t="s">
        <v>91</v>
      </c>
      <c r="AT172" s="161" t="s">
        <v>169</v>
      </c>
      <c r="AU172" s="161" t="s">
        <v>85</v>
      </c>
      <c r="AY172" s="17" t="s">
        <v>167</v>
      </c>
      <c r="BE172" s="96">
        <f t="shared" si="14"/>
        <v>0</v>
      </c>
      <c r="BF172" s="96">
        <f t="shared" si="15"/>
        <v>0</v>
      </c>
      <c r="BG172" s="96">
        <f t="shared" si="16"/>
        <v>0</v>
      </c>
      <c r="BH172" s="96">
        <f t="shared" si="17"/>
        <v>0</v>
      </c>
      <c r="BI172" s="96">
        <f t="shared" si="18"/>
        <v>0</v>
      </c>
      <c r="BJ172" s="17" t="s">
        <v>85</v>
      </c>
      <c r="BK172" s="162">
        <f t="shared" si="19"/>
        <v>0</v>
      </c>
      <c r="BL172" s="17" t="s">
        <v>91</v>
      </c>
      <c r="BM172" s="161" t="s">
        <v>434</v>
      </c>
    </row>
    <row r="173" spans="2:65" s="1" customFormat="1" ht="16.5" customHeight="1" x14ac:dyDescent="0.2">
      <c r="B173" s="149"/>
      <c r="C173" s="150" t="s">
        <v>300</v>
      </c>
      <c r="D173" s="150" t="s">
        <v>169</v>
      </c>
      <c r="E173" s="151" t="s">
        <v>2077</v>
      </c>
      <c r="F173" s="152" t="s">
        <v>2078</v>
      </c>
      <c r="G173" s="153" t="s">
        <v>306</v>
      </c>
      <c r="H173" s="154">
        <v>731</v>
      </c>
      <c r="I173" s="155"/>
      <c r="J173" s="154">
        <f t="shared" si="10"/>
        <v>0</v>
      </c>
      <c r="K173" s="156"/>
      <c r="L173" s="33"/>
      <c r="M173" s="157" t="s">
        <v>1</v>
      </c>
      <c r="N173" s="158" t="s">
        <v>42</v>
      </c>
      <c r="P173" s="159">
        <f t="shared" si="11"/>
        <v>0</v>
      </c>
      <c r="Q173" s="159">
        <v>0</v>
      </c>
      <c r="R173" s="159">
        <f t="shared" si="12"/>
        <v>0</v>
      </c>
      <c r="S173" s="159">
        <v>0</v>
      </c>
      <c r="T173" s="160">
        <f t="shared" si="13"/>
        <v>0</v>
      </c>
      <c r="AR173" s="161" t="s">
        <v>91</v>
      </c>
      <c r="AT173" s="161" t="s">
        <v>169</v>
      </c>
      <c r="AU173" s="161" t="s">
        <v>85</v>
      </c>
      <c r="AY173" s="17" t="s">
        <v>167</v>
      </c>
      <c r="BE173" s="96">
        <f t="shared" si="14"/>
        <v>0</v>
      </c>
      <c r="BF173" s="96">
        <f t="shared" si="15"/>
        <v>0</v>
      </c>
      <c r="BG173" s="96">
        <f t="shared" si="16"/>
        <v>0</v>
      </c>
      <c r="BH173" s="96">
        <f t="shared" si="17"/>
        <v>0</v>
      </c>
      <c r="BI173" s="96">
        <f t="shared" si="18"/>
        <v>0</v>
      </c>
      <c r="BJ173" s="17" t="s">
        <v>85</v>
      </c>
      <c r="BK173" s="162">
        <f t="shared" si="19"/>
        <v>0</v>
      </c>
      <c r="BL173" s="17" t="s">
        <v>91</v>
      </c>
      <c r="BM173" s="161" t="s">
        <v>440</v>
      </c>
    </row>
    <row r="174" spans="2:65" s="1" customFormat="1" ht="21.75" customHeight="1" x14ac:dyDescent="0.2">
      <c r="B174" s="149"/>
      <c r="C174" s="150" t="s">
        <v>442</v>
      </c>
      <c r="D174" s="150" t="s">
        <v>169</v>
      </c>
      <c r="E174" s="151" t="s">
        <v>2079</v>
      </c>
      <c r="F174" s="152" t="s">
        <v>2080</v>
      </c>
      <c r="G174" s="153" t="s">
        <v>306</v>
      </c>
      <c r="H174" s="154">
        <v>40</v>
      </c>
      <c r="I174" s="155"/>
      <c r="J174" s="154">
        <f t="shared" si="10"/>
        <v>0</v>
      </c>
      <c r="K174" s="156"/>
      <c r="L174" s="33"/>
      <c r="M174" s="157" t="s">
        <v>1</v>
      </c>
      <c r="N174" s="158" t="s">
        <v>42</v>
      </c>
      <c r="P174" s="159">
        <f t="shared" si="11"/>
        <v>0</v>
      </c>
      <c r="Q174" s="159">
        <v>0</v>
      </c>
      <c r="R174" s="159">
        <f t="shared" si="12"/>
        <v>0</v>
      </c>
      <c r="S174" s="159">
        <v>0</v>
      </c>
      <c r="T174" s="160">
        <f t="shared" si="13"/>
        <v>0</v>
      </c>
      <c r="AR174" s="161" t="s">
        <v>91</v>
      </c>
      <c r="AT174" s="161" t="s">
        <v>169</v>
      </c>
      <c r="AU174" s="161" t="s">
        <v>85</v>
      </c>
      <c r="AY174" s="17" t="s">
        <v>167</v>
      </c>
      <c r="BE174" s="96">
        <f t="shared" si="14"/>
        <v>0</v>
      </c>
      <c r="BF174" s="96">
        <f t="shared" si="15"/>
        <v>0</v>
      </c>
      <c r="BG174" s="96">
        <f t="shared" si="16"/>
        <v>0</v>
      </c>
      <c r="BH174" s="96">
        <f t="shared" si="17"/>
        <v>0</v>
      </c>
      <c r="BI174" s="96">
        <f t="shared" si="18"/>
        <v>0</v>
      </c>
      <c r="BJ174" s="17" t="s">
        <v>85</v>
      </c>
      <c r="BK174" s="162">
        <f t="shared" si="19"/>
        <v>0</v>
      </c>
      <c r="BL174" s="17" t="s">
        <v>91</v>
      </c>
      <c r="BM174" s="161" t="s">
        <v>443</v>
      </c>
    </row>
    <row r="175" spans="2:65" s="1" customFormat="1" ht="21.75" customHeight="1" x14ac:dyDescent="0.2">
      <c r="B175" s="149"/>
      <c r="C175" s="150" t="s">
        <v>307</v>
      </c>
      <c r="D175" s="150" t="s">
        <v>169</v>
      </c>
      <c r="E175" s="151" t="s">
        <v>2081</v>
      </c>
      <c r="F175" s="152" t="s">
        <v>2082</v>
      </c>
      <c r="G175" s="153" t="s">
        <v>306</v>
      </c>
      <c r="H175" s="154">
        <v>6</v>
      </c>
      <c r="I175" s="155"/>
      <c r="J175" s="154">
        <f t="shared" si="10"/>
        <v>0</v>
      </c>
      <c r="K175" s="156"/>
      <c r="L175" s="33"/>
      <c r="M175" s="157" t="s">
        <v>1</v>
      </c>
      <c r="N175" s="158" t="s">
        <v>42</v>
      </c>
      <c r="P175" s="159">
        <f t="shared" si="11"/>
        <v>0</v>
      </c>
      <c r="Q175" s="159">
        <v>0</v>
      </c>
      <c r="R175" s="159">
        <f t="shared" si="12"/>
        <v>0</v>
      </c>
      <c r="S175" s="159">
        <v>0</v>
      </c>
      <c r="T175" s="160">
        <f t="shared" si="13"/>
        <v>0</v>
      </c>
      <c r="AR175" s="161" t="s">
        <v>91</v>
      </c>
      <c r="AT175" s="161" t="s">
        <v>169</v>
      </c>
      <c r="AU175" s="161" t="s">
        <v>85</v>
      </c>
      <c r="AY175" s="17" t="s">
        <v>167</v>
      </c>
      <c r="BE175" s="96">
        <f t="shared" si="14"/>
        <v>0</v>
      </c>
      <c r="BF175" s="96">
        <f t="shared" si="15"/>
        <v>0</v>
      </c>
      <c r="BG175" s="96">
        <f t="shared" si="16"/>
        <v>0</v>
      </c>
      <c r="BH175" s="96">
        <f t="shared" si="17"/>
        <v>0</v>
      </c>
      <c r="BI175" s="96">
        <f t="shared" si="18"/>
        <v>0</v>
      </c>
      <c r="BJ175" s="17" t="s">
        <v>85</v>
      </c>
      <c r="BK175" s="162">
        <f t="shared" si="19"/>
        <v>0</v>
      </c>
      <c r="BL175" s="17" t="s">
        <v>91</v>
      </c>
      <c r="BM175" s="161" t="s">
        <v>446</v>
      </c>
    </row>
    <row r="176" spans="2:65" s="1" customFormat="1" ht="24.2" customHeight="1" x14ac:dyDescent="0.2">
      <c r="B176" s="149"/>
      <c r="C176" s="150" t="s">
        <v>449</v>
      </c>
      <c r="D176" s="150" t="s">
        <v>169</v>
      </c>
      <c r="E176" s="151" t="s">
        <v>2083</v>
      </c>
      <c r="F176" s="152" t="s">
        <v>2084</v>
      </c>
      <c r="G176" s="153" t="s">
        <v>254</v>
      </c>
      <c r="H176" s="154">
        <v>2</v>
      </c>
      <c r="I176" s="155"/>
      <c r="J176" s="154">
        <f t="shared" si="10"/>
        <v>0</v>
      </c>
      <c r="K176" s="156"/>
      <c r="L176" s="33"/>
      <c r="M176" s="157" t="s">
        <v>1</v>
      </c>
      <c r="N176" s="158" t="s">
        <v>42</v>
      </c>
      <c r="P176" s="159">
        <f t="shared" si="11"/>
        <v>0</v>
      </c>
      <c r="Q176" s="159">
        <v>0</v>
      </c>
      <c r="R176" s="159">
        <f t="shared" si="12"/>
        <v>0</v>
      </c>
      <c r="S176" s="159">
        <v>0</v>
      </c>
      <c r="T176" s="160">
        <f t="shared" si="13"/>
        <v>0</v>
      </c>
      <c r="AR176" s="161" t="s">
        <v>91</v>
      </c>
      <c r="AT176" s="161" t="s">
        <v>169</v>
      </c>
      <c r="AU176" s="161" t="s">
        <v>85</v>
      </c>
      <c r="AY176" s="17" t="s">
        <v>167</v>
      </c>
      <c r="BE176" s="96">
        <f t="shared" si="14"/>
        <v>0</v>
      </c>
      <c r="BF176" s="96">
        <f t="shared" si="15"/>
        <v>0</v>
      </c>
      <c r="BG176" s="96">
        <f t="shared" si="16"/>
        <v>0</v>
      </c>
      <c r="BH176" s="96">
        <f t="shared" si="17"/>
        <v>0</v>
      </c>
      <c r="BI176" s="96">
        <f t="shared" si="18"/>
        <v>0</v>
      </c>
      <c r="BJ176" s="17" t="s">
        <v>85</v>
      </c>
      <c r="BK176" s="162">
        <f t="shared" si="19"/>
        <v>0</v>
      </c>
      <c r="BL176" s="17" t="s">
        <v>91</v>
      </c>
      <c r="BM176" s="161" t="s">
        <v>452</v>
      </c>
    </row>
    <row r="177" spans="2:65" s="1" customFormat="1" ht="24.2" customHeight="1" x14ac:dyDescent="0.2">
      <c r="B177" s="149"/>
      <c r="C177" s="150" t="s">
        <v>319</v>
      </c>
      <c r="D177" s="150" t="s">
        <v>169</v>
      </c>
      <c r="E177" s="151" t="s">
        <v>2085</v>
      </c>
      <c r="F177" s="152" t="s">
        <v>2086</v>
      </c>
      <c r="G177" s="153" t="s">
        <v>254</v>
      </c>
      <c r="H177" s="154">
        <v>1</v>
      </c>
      <c r="I177" s="155"/>
      <c r="J177" s="154">
        <f t="shared" si="10"/>
        <v>0</v>
      </c>
      <c r="K177" s="156"/>
      <c r="L177" s="33"/>
      <c r="M177" s="157" t="s">
        <v>1</v>
      </c>
      <c r="N177" s="158" t="s">
        <v>42</v>
      </c>
      <c r="P177" s="159">
        <f t="shared" si="11"/>
        <v>0</v>
      </c>
      <c r="Q177" s="159">
        <v>0</v>
      </c>
      <c r="R177" s="159">
        <f t="shared" si="12"/>
        <v>0</v>
      </c>
      <c r="S177" s="159">
        <v>0</v>
      </c>
      <c r="T177" s="160">
        <f t="shared" si="13"/>
        <v>0</v>
      </c>
      <c r="AR177" s="161" t="s">
        <v>91</v>
      </c>
      <c r="AT177" s="161" t="s">
        <v>169</v>
      </c>
      <c r="AU177" s="161" t="s">
        <v>85</v>
      </c>
      <c r="AY177" s="17" t="s">
        <v>167</v>
      </c>
      <c r="BE177" s="96">
        <f t="shared" si="14"/>
        <v>0</v>
      </c>
      <c r="BF177" s="96">
        <f t="shared" si="15"/>
        <v>0</v>
      </c>
      <c r="BG177" s="96">
        <f t="shared" si="16"/>
        <v>0</v>
      </c>
      <c r="BH177" s="96">
        <f t="shared" si="17"/>
        <v>0</v>
      </c>
      <c r="BI177" s="96">
        <f t="shared" si="18"/>
        <v>0</v>
      </c>
      <c r="BJ177" s="17" t="s">
        <v>85</v>
      </c>
      <c r="BK177" s="162">
        <f t="shared" si="19"/>
        <v>0</v>
      </c>
      <c r="BL177" s="17" t="s">
        <v>91</v>
      </c>
      <c r="BM177" s="161" t="s">
        <v>457</v>
      </c>
    </row>
    <row r="178" spans="2:65" s="1" customFormat="1" ht="16.5" customHeight="1" x14ac:dyDescent="0.2">
      <c r="B178" s="149"/>
      <c r="C178" s="150" t="s">
        <v>458</v>
      </c>
      <c r="D178" s="150" t="s">
        <v>169</v>
      </c>
      <c r="E178" s="151" t="s">
        <v>2087</v>
      </c>
      <c r="F178" s="152" t="s">
        <v>2088</v>
      </c>
      <c r="G178" s="153" t="s">
        <v>254</v>
      </c>
      <c r="H178" s="154">
        <v>2</v>
      </c>
      <c r="I178" s="155"/>
      <c r="J178" s="154">
        <f t="shared" si="10"/>
        <v>0</v>
      </c>
      <c r="K178" s="156"/>
      <c r="L178" s="33"/>
      <c r="M178" s="157" t="s">
        <v>1</v>
      </c>
      <c r="N178" s="158" t="s">
        <v>42</v>
      </c>
      <c r="P178" s="159">
        <f t="shared" si="11"/>
        <v>0</v>
      </c>
      <c r="Q178" s="159">
        <v>0</v>
      </c>
      <c r="R178" s="159">
        <f t="shared" si="12"/>
        <v>0</v>
      </c>
      <c r="S178" s="159">
        <v>0</v>
      </c>
      <c r="T178" s="160">
        <f t="shared" si="13"/>
        <v>0</v>
      </c>
      <c r="AR178" s="161" t="s">
        <v>91</v>
      </c>
      <c r="AT178" s="161" t="s">
        <v>169</v>
      </c>
      <c r="AU178" s="161" t="s">
        <v>85</v>
      </c>
      <c r="AY178" s="17" t="s">
        <v>167</v>
      </c>
      <c r="BE178" s="96">
        <f t="shared" si="14"/>
        <v>0</v>
      </c>
      <c r="BF178" s="96">
        <f t="shared" si="15"/>
        <v>0</v>
      </c>
      <c r="BG178" s="96">
        <f t="shared" si="16"/>
        <v>0</v>
      </c>
      <c r="BH178" s="96">
        <f t="shared" si="17"/>
        <v>0</v>
      </c>
      <c r="BI178" s="96">
        <f t="shared" si="18"/>
        <v>0</v>
      </c>
      <c r="BJ178" s="17" t="s">
        <v>85</v>
      </c>
      <c r="BK178" s="162">
        <f t="shared" si="19"/>
        <v>0</v>
      </c>
      <c r="BL178" s="17" t="s">
        <v>91</v>
      </c>
      <c r="BM178" s="161" t="s">
        <v>461</v>
      </c>
    </row>
    <row r="179" spans="2:65" s="1" customFormat="1" ht="16.5" customHeight="1" x14ac:dyDescent="0.2">
      <c r="B179" s="149"/>
      <c r="C179" s="150" t="s">
        <v>326</v>
      </c>
      <c r="D179" s="150" t="s">
        <v>169</v>
      </c>
      <c r="E179" s="151" t="s">
        <v>2089</v>
      </c>
      <c r="F179" s="152" t="s">
        <v>2090</v>
      </c>
      <c r="G179" s="153" t="s">
        <v>254</v>
      </c>
      <c r="H179" s="154">
        <v>3</v>
      </c>
      <c r="I179" s="155"/>
      <c r="J179" s="154">
        <f t="shared" si="10"/>
        <v>0</v>
      </c>
      <c r="K179" s="156"/>
      <c r="L179" s="33"/>
      <c r="M179" s="157" t="s">
        <v>1</v>
      </c>
      <c r="N179" s="158" t="s">
        <v>42</v>
      </c>
      <c r="P179" s="159">
        <f t="shared" si="11"/>
        <v>0</v>
      </c>
      <c r="Q179" s="159">
        <v>0</v>
      </c>
      <c r="R179" s="159">
        <f t="shared" si="12"/>
        <v>0</v>
      </c>
      <c r="S179" s="159">
        <v>0</v>
      </c>
      <c r="T179" s="160">
        <f t="shared" si="13"/>
        <v>0</v>
      </c>
      <c r="AR179" s="161" t="s">
        <v>91</v>
      </c>
      <c r="AT179" s="161" t="s">
        <v>169</v>
      </c>
      <c r="AU179" s="161" t="s">
        <v>85</v>
      </c>
      <c r="AY179" s="17" t="s">
        <v>167</v>
      </c>
      <c r="BE179" s="96">
        <f t="shared" si="14"/>
        <v>0</v>
      </c>
      <c r="BF179" s="96">
        <f t="shared" si="15"/>
        <v>0</v>
      </c>
      <c r="BG179" s="96">
        <f t="shared" si="16"/>
        <v>0</v>
      </c>
      <c r="BH179" s="96">
        <f t="shared" si="17"/>
        <v>0</v>
      </c>
      <c r="BI179" s="96">
        <f t="shared" si="18"/>
        <v>0</v>
      </c>
      <c r="BJ179" s="17" t="s">
        <v>85</v>
      </c>
      <c r="BK179" s="162">
        <f t="shared" si="19"/>
        <v>0</v>
      </c>
      <c r="BL179" s="17" t="s">
        <v>91</v>
      </c>
      <c r="BM179" s="161" t="s">
        <v>465</v>
      </c>
    </row>
    <row r="180" spans="2:65" s="1" customFormat="1" ht="16.5" customHeight="1" x14ac:dyDescent="0.2">
      <c r="B180" s="149"/>
      <c r="C180" s="150" t="s">
        <v>467</v>
      </c>
      <c r="D180" s="150" t="s">
        <v>169</v>
      </c>
      <c r="E180" s="151" t="s">
        <v>2091</v>
      </c>
      <c r="F180" s="152" t="s">
        <v>2092</v>
      </c>
      <c r="G180" s="153" t="s">
        <v>254</v>
      </c>
      <c r="H180" s="154">
        <v>1</v>
      </c>
      <c r="I180" s="155"/>
      <c r="J180" s="154">
        <f t="shared" si="10"/>
        <v>0</v>
      </c>
      <c r="K180" s="156"/>
      <c r="L180" s="33"/>
      <c r="M180" s="157" t="s">
        <v>1</v>
      </c>
      <c r="N180" s="158" t="s">
        <v>42</v>
      </c>
      <c r="P180" s="159">
        <f t="shared" si="11"/>
        <v>0</v>
      </c>
      <c r="Q180" s="159">
        <v>0</v>
      </c>
      <c r="R180" s="159">
        <f t="shared" si="12"/>
        <v>0</v>
      </c>
      <c r="S180" s="159">
        <v>0</v>
      </c>
      <c r="T180" s="160">
        <f t="shared" si="13"/>
        <v>0</v>
      </c>
      <c r="AR180" s="161" t="s">
        <v>91</v>
      </c>
      <c r="AT180" s="161" t="s">
        <v>169</v>
      </c>
      <c r="AU180" s="161" t="s">
        <v>85</v>
      </c>
      <c r="AY180" s="17" t="s">
        <v>167</v>
      </c>
      <c r="BE180" s="96">
        <f t="shared" si="14"/>
        <v>0</v>
      </c>
      <c r="BF180" s="96">
        <f t="shared" si="15"/>
        <v>0</v>
      </c>
      <c r="BG180" s="96">
        <f t="shared" si="16"/>
        <v>0</v>
      </c>
      <c r="BH180" s="96">
        <f t="shared" si="17"/>
        <v>0</v>
      </c>
      <c r="BI180" s="96">
        <f t="shared" si="18"/>
        <v>0</v>
      </c>
      <c r="BJ180" s="17" t="s">
        <v>85</v>
      </c>
      <c r="BK180" s="162">
        <f t="shared" si="19"/>
        <v>0</v>
      </c>
      <c r="BL180" s="17" t="s">
        <v>91</v>
      </c>
      <c r="BM180" s="161" t="s">
        <v>468</v>
      </c>
    </row>
    <row r="181" spans="2:65" s="1" customFormat="1" ht="16.5" customHeight="1" x14ac:dyDescent="0.2">
      <c r="B181" s="149"/>
      <c r="C181" s="150" t="s">
        <v>332</v>
      </c>
      <c r="D181" s="150" t="s">
        <v>169</v>
      </c>
      <c r="E181" s="151" t="s">
        <v>2093</v>
      </c>
      <c r="F181" s="152" t="s">
        <v>2094</v>
      </c>
      <c r="G181" s="153" t="s">
        <v>254</v>
      </c>
      <c r="H181" s="154">
        <v>1</v>
      </c>
      <c r="I181" s="155"/>
      <c r="J181" s="154">
        <f t="shared" si="10"/>
        <v>0</v>
      </c>
      <c r="K181" s="156"/>
      <c r="L181" s="33"/>
      <c r="M181" s="157" t="s">
        <v>1</v>
      </c>
      <c r="N181" s="158" t="s">
        <v>42</v>
      </c>
      <c r="P181" s="159">
        <f t="shared" si="11"/>
        <v>0</v>
      </c>
      <c r="Q181" s="159">
        <v>0</v>
      </c>
      <c r="R181" s="159">
        <f t="shared" si="12"/>
        <v>0</v>
      </c>
      <c r="S181" s="159">
        <v>0</v>
      </c>
      <c r="T181" s="160">
        <f t="shared" si="13"/>
        <v>0</v>
      </c>
      <c r="AR181" s="161" t="s">
        <v>91</v>
      </c>
      <c r="AT181" s="161" t="s">
        <v>169</v>
      </c>
      <c r="AU181" s="161" t="s">
        <v>85</v>
      </c>
      <c r="AY181" s="17" t="s">
        <v>167</v>
      </c>
      <c r="BE181" s="96">
        <f t="shared" si="14"/>
        <v>0</v>
      </c>
      <c r="BF181" s="96">
        <f t="shared" si="15"/>
        <v>0</v>
      </c>
      <c r="BG181" s="96">
        <f t="shared" si="16"/>
        <v>0</v>
      </c>
      <c r="BH181" s="96">
        <f t="shared" si="17"/>
        <v>0</v>
      </c>
      <c r="BI181" s="96">
        <f t="shared" si="18"/>
        <v>0</v>
      </c>
      <c r="BJ181" s="17" t="s">
        <v>85</v>
      </c>
      <c r="BK181" s="162">
        <f t="shared" si="19"/>
        <v>0</v>
      </c>
      <c r="BL181" s="17" t="s">
        <v>91</v>
      </c>
      <c r="BM181" s="161" t="s">
        <v>472</v>
      </c>
    </row>
    <row r="182" spans="2:65" s="1" customFormat="1" ht="16.5" customHeight="1" x14ac:dyDescent="0.2">
      <c r="B182" s="149"/>
      <c r="C182" s="150" t="s">
        <v>474</v>
      </c>
      <c r="D182" s="150" t="s">
        <v>169</v>
      </c>
      <c r="E182" s="151" t="s">
        <v>2095</v>
      </c>
      <c r="F182" s="152" t="s">
        <v>2096</v>
      </c>
      <c r="G182" s="153" t="s">
        <v>254</v>
      </c>
      <c r="H182" s="154">
        <v>1</v>
      </c>
      <c r="I182" s="155"/>
      <c r="J182" s="154">
        <f t="shared" si="10"/>
        <v>0</v>
      </c>
      <c r="K182" s="156"/>
      <c r="L182" s="33"/>
      <c r="M182" s="157" t="s">
        <v>1</v>
      </c>
      <c r="N182" s="158" t="s">
        <v>42</v>
      </c>
      <c r="P182" s="159">
        <f t="shared" si="11"/>
        <v>0</v>
      </c>
      <c r="Q182" s="159">
        <v>0</v>
      </c>
      <c r="R182" s="159">
        <f t="shared" si="12"/>
        <v>0</v>
      </c>
      <c r="S182" s="159">
        <v>0</v>
      </c>
      <c r="T182" s="160">
        <f t="shared" si="13"/>
        <v>0</v>
      </c>
      <c r="AR182" s="161" t="s">
        <v>91</v>
      </c>
      <c r="AT182" s="161" t="s">
        <v>169</v>
      </c>
      <c r="AU182" s="161" t="s">
        <v>85</v>
      </c>
      <c r="AY182" s="17" t="s">
        <v>167</v>
      </c>
      <c r="BE182" s="96">
        <f t="shared" si="14"/>
        <v>0</v>
      </c>
      <c r="BF182" s="96">
        <f t="shared" si="15"/>
        <v>0</v>
      </c>
      <c r="BG182" s="96">
        <f t="shared" si="16"/>
        <v>0</v>
      </c>
      <c r="BH182" s="96">
        <f t="shared" si="17"/>
        <v>0</v>
      </c>
      <c r="BI182" s="96">
        <f t="shared" si="18"/>
        <v>0</v>
      </c>
      <c r="BJ182" s="17" t="s">
        <v>85</v>
      </c>
      <c r="BK182" s="162">
        <f t="shared" si="19"/>
        <v>0</v>
      </c>
      <c r="BL182" s="17" t="s">
        <v>91</v>
      </c>
      <c r="BM182" s="161" t="s">
        <v>477</v>
      </c>
    </row>
    <row r="183" spans="2:65" s="1" customFormat="1" ht="16.5" customHeight="1" x14ac:dyDescent="0.2">
      <c r="B183" s="149"/>
      <c r="C183" s="150" t="s">
        <v>338</v>
      </c>
      <c r="D183" s="150" t="s">
        <v>169</v>
      </c>
      <c r="E183" s="151" t="s">
        <v>2097</v>
      </c>
      <c r="F183" s="152" t="s">
        <v>2098</v>
      </c>
      <c r="G183" s="153" t="s">
        <v>254</v>
      </c>
      <c r="H183" s="154">
        <v>1</v>
      </c>
      <c r="I183" s="155"/>
      <c r="J183" s="154">
        <f t="shared" si="10"/>
        <v>0</v>
      </c>
      <c r="K183" s="156"/>
      <c r="L183" s="33"/>
      <c r="M183" s="157" t="s">
        <v>1</v>
      </c>
      <c r="N183" s="158" t="s">
        <v>42</v>
      </c>
      <c r="P183" s="159">
        <f t="shared" si="11"/>
        <v>0</v>
      </c>
      <c r="Q183" s="159">
        <v>0</v>
      </c>
      <c r="R183" s="159">
        <f t="shared" si="12"/>
        <v>0</v>
      </c>
      <c r="S183" s="159">
        <v>0</v>
      </c>
      <c r="T183" s="160">
        <f t="shared" si="13"/>
        <v>0</v>
      </c>
      <c r="AR183" s="161" t="s">
        <v>91</v>
      </c>
      <c r="AT183" s="161" t="s">
        <v>169</v>
      </c>
      <c r="AU183" s="161" t="s">
        <v>85</v>
      </c>
      <c r="AY183" s="17" t="s">
        <v>167</v>
      </c>
      <c r="BE183" s="96">
        <f t="shared" si="14"/>
        <v>0</v>
      </c>
      <c r="BF183" s="96">
        <f t="shared" si="15"/>
        <v>0</v>
      </c>
      <c r="BG183" s="96">
        <f t="shared" si="16"/>
        <v>0</v>
      </c>
      <c r="BH183" s="96">
        <f t="shared" si="17"/>
        <v>0</v>
      </c>
      <c r="BI183" s="96">
        <f t="shared" si="18"/>
        <v>0</v>
      </c>
      <c r="BJ183" s="17" t="s">
        <v>85</v>
      </c>
      <c r="BK183" s="162">
        <f t="shared" si="19"/>
        <v>0</v>
      </c>
      <c r="BL183" s="17" t="s">
        <v>91</v>
      </c>
      <c r="BM183" s="161" t="s">
        <v>482</v>
      </c>
    </row>
    <row r="184" spans="2:65" s="1" customFormat="1" ht="16.5" customHeight="1" x14ac:dyDescent="0.2">
      <c r="B184" s="149"/>
      <c r="C184" s="150" t="s">
        <v>485</v>
      </c>
      <c r="D184" s="150" t="s">
        <v>169</v>
      </c>
      <c r="E184" s="151" t="s">
        <v>2099</v>
      </c>
      <c r="F184" s="152" t="s">
        <v>2100</v>
      </c>
      <c r="G184" s="153" t="s">
        <v>702</v>
      </c>
      <c r="H184" s="154">
        <v>16</v>
      </c>
      <c r="I184" s="155"/>
      <c r="J184" s="154">
        <f t="shared" si="10"/>
        <v>0</v>
      </c>
      <c r="K184" s="156"/>
      <c r="L184" s="33"/>
      <c r="M184" s="157" t="s">
        <v>1</v>
      </c>
      <c r="N184" s="158" t="s">
        <v>42</v>
      </c>
      <c r="P184" s="159">
        <f t="shared" si="11"/>
        <v>0</v>
      </c>
      <c r="Q184" s="159">
        <v>0</v>
      </c>
      <c r="R184" s="159">
        <f t="shared" si="12"/>
        <v>0</v>
      </c>
      <c r="S184" s="159">
        <v>0</v>
      </c>
      <c r="T184" s="160">
        <f t="shared" si="13"/>
        <v>0</v>
      </c>
      <c r="AR184" s="161" t="s">
        <v>91</v>
      </c>
      <c r="AT184" s="161" t="s">
        <v>169</v>
      </c>
      <c r="AU184" s="161" t="s">
        <v>85</v>
      </c>
      <c r="AY184" s="17" t="s">
        <v>167</v>
      </c>
      <c r="BE184" s="96">
        <f t="shared" si="14"/>
        <v>0</v>
      </c>
      <c r="BF184" s="96">
        <f t="shared" si="15"/>
        <v>0</v>
      </c>
      <c r="BG184" s="96">
        <f t="shared" si="16"/>
        <v>0</v>
      </c>
      <c r="BH184" s="96">
        <f t="shared" si="17"/>
        <v>0</v>
      </c>
      <c r="BI184" s="96">
        <f t="shared" si="18"/>
        <v>0</v>
      </c>
      <c r="BJ184" s="17" t="s">
        <v>85</v>
      </c>
      <c r="BK184" s="162">
        <f t="shared" si="19"/>
        <v>0</v>
      </c>
      <c r="BL184" s="17" t="s">
        <v>91</v>
      </c>
      <c r="BM184" s="161" t="s">
        <v>488</v>
      </c>
    </row>
    <row r="185" spans="2:65" s="1" customFormat="1" ht="16.5" customHeight="1" x14ac:dyDescent="0.2">
      <c r="B185" s="149"/>
      <c r="C185" s="150" t="s">
        <v>344</v>
      </c>
      <c r="D185" s="150" t="s">
        <v>169</v>
      </c>
      <c r="E185" s="151" t="s">
        <v>2101</v>
      </c>
      <c r="F185" s="152" t="s">
        <v>2102</v>
      </c>
      <c r="G185" s="153" t="s">
        <v>702</v>
      </c>
      <c r="H185" s="154">
        <v>15</v>
      </c>
      <c r="I185" s="155"/>
      <c r="J185" s="154">
        <f t="shared" si="10"/>
        <v>0</v>
      </c>
      <c r="K185" s="156"/>
      <c r="L185" s="33"/>
      <c r="M185" s="157" t="s">
        <v>1</v>
      </c>
      <c r="N185" s="158" t="s">
        <v>42</v>
      </c>
      <c r="P185" s="159">
        <f t="shared" si="11"/>
        <v>0</v>
      </c>
      <c r="Q185" s="159">
        <v>0</v>
      </c>
      <c r="R185" s="159">
        <f t="shared" si="12"/>
        <v>0</v>
      </c>
      <c r="S185" s="159">
        <v>0</v>
      </c>
      <c r="T185" s="160">
        <f t="shared" si="13"/>
        <v>0</v>
      </c>
      <c r="AR185" s="161" t="s">
        <v>91</v>
      </c>
      <c r="AT185" s="161" t="s">
        <v>169</v>
      </c>
      <c r="AU185" s="161" t="s">
        <v>85</v>
      </c>
      <c r="AY185" s="17" t="s">
        <v>167</v>
      </c>
      <c r="BE185" s="96">
        <f t="shared" si="14"/>
        <v>0</v>
      </c>
      <c r="BF185" s="96">
        <f t="shared" si="15"/>
        <v>0</v>
      </c>
      <c r="BG185" s="96">
        <f t="shared" si="16"/>
        <v>0</v>
      </c>
      <c r="BH185" s="96">
        <f t="shared" si="17"/>
        <v>0</v>
      </c>
      <c r="BI185" s="96">
        <f t="shared" si="18"/>
        <v>0</v>
      </c>
      <c r="BJ185" s="17" t="s">
        <v>85</v>
      </c>
      <c r="BK185" s="162">
        <f t="shared" si="19"/>
        <v>0</v>
      </c>
      <c r="BL185" s="17" t="s">
        <v>91</v>
      </c>
      <c r="BM185" s="161" t="s">
        <v>492</v>
      </c>
    </row>
    <row r="186" spans="2:65" s="1" customFormat="1" ht="16.5" customHeight="1" x14ac:dyDescent="0.2">
      <c r="B186" s="149"/>
      <c r="C186" s="150" t="s">
        <v>496</v>
      </c>
      <c r="D186" s="150" t="s">
        <v>169</v>
      </c>
      <c r="E186" s="151" t="s">
        <v>2103</v>
      </c>
      <c r="F186" s="152" t="s">
        <v>2104</v>
      </c>
      <c r="G186" s="153" t="s">
        <v>254</v>
      </c>
      <c r="H186" s="154">
        <v>46</v>
      </c>
      <c r="I186" s="155"/>
      <c r="J186" s="154">
        <f t="shared" ref="J186:J217" si="20">ROUND(I186*H186,3)</f>
        <v>0</v>
      </c>
      <c r="K186" s="156"/>
      <c r="L186" s="33"/>
      <c r="M186" s="157" t="s">
        <v>1</v>
      </c>
      <c r="N186" s="158" t="s">
        <v>42</v>
      </c>
      <c r="P186" s="159">
        <f t="shared" ref="P186:P217" si="21">O186*H186</f>
        <v>0</v>
      </c>
      <c r="Q186" s="159">
        <v>0</v>
      </c>
      <c r="R186" s="159">
        <f t="shared" ref="R186:R217" si="22">Q186*H186</f>
        <v>0</v>
      </c>
      <c r="S186" s="159">
        <v>0</v>
      </c>
      <c r="T186" s="160">
        <f t="shared" ref="T186:T217" si="23">S186*H186</f>
        <v>0</v>
      </c>
      <c r="AR186" s="161" t="s">
        <v>91</v>
      </c>
      <c r="AT186" s="161" t="s">
        <v>169</v>
      </c>
      <c r="AU186" s="161" t="s">
        <v>85</v>
      </c>
      <c r="AY186" s="17" t="s">
        <v>167</v>
      </c>
      <c r="BE186" s="96">
        <f t="shared" ref="BE186:BE219" si="24">IF(N186="základná",J186,0)</f>
        <v>0</v>
      </c>
      <c r="BF186" s="96">
        <f t="shared" ref="BF186:BF219" si="25">IF(N186="znížená",J186,0)</f>
        <v>0</v>
      </c>
      <c r="BG186" s="96">
        <f t="shared" ref="BG186:BG219" si="26">IF(N186="zákl. prenesená",J186,0)</f>
        <v>0</v>
      </c>
      <c r="BH186" s="96">
        <f t="shared" ref="BH186:BH219" si="27">IF(N186="zníž. prenesená",J186,0)</f>
        <v>0</v>
      </c>
      <c r="BI186" s="96">
        <f t="shared" ref="BI186:BI219" si="28">IF(N186="nulová",J186,0)</f>
        <v>0</v>
      </c>
      <c r="BJ186" s="17" t="s">
        <v>85</v>
      </c>
      <c r="BK186" s="162">
        <f t="shared" ref="BK186:BK219" si="29">ROUND(I186*H186,3)</f>
        <v>0</v>
      </c>
      <c r="BL186" s="17" t="s">
        <v>91</v>
      </c>
      <c r="BM186" s="161" t="s">
        <v>499</v>
      </c>
    </row>
    <row r="187" spans="2:65" s="1" customFormat="1" ht="16.5" customHeight="1" x14ac:dyDescent="0.2">
      <c r="B187" s="149"/>
      <c r="C187" s="150" t="s">
        <v>351</v>
      </c>
      <c r="D187" s="150" t="s">
        <v>169</v>
      </c>
      <c r="E187" s="151" t="s">
        <v>2105</v>
      </c>
      <c r="F187" s="152" t="s">
        <v>2106</v>
      </c>
      <c r="G187" s="153" t="s">
        <v>254</v>
      </c>
      <c r="H187" s="154">
        <v>4</v>
      </c>
      <c r="I187" s="155"/>
      <c r="J187" s="154">
        <f t="shared" si="20"/>
        <v>0</v>
      </c>
      <c r="K187" s="156"/>
      <c r="L187" s="33"/>
      <c r="M187" s="157" t="s">
        <v>1</v>
      </c>
      <c r="N187" s="158" t="s">
        <v>42</v>
      </c>
      <c r="P187" s="159">
        <f t="shared" si="21"/>
        <v>0</v>
      </c>
      <c r="Q187" s="159">
        <v>0</v>
      </c>
      <c r="R187" s="159">
        <f t="shared" si="22"/>
        <v>0</v>
      </c>
      <c r="S187" s="159">
        <v>0</v>
      </c>
      <c r="T187" s="160">
        <f t="shared" si="23"/>
        <v>0</v>
      </c>
      <c r="AR187" s="161" t="s">
        <v>91</v>
      </c>
      <c r="AT187" s="161" t="s">
        <v>169</v>
      </c>
      <c r="AU187" s="161" t="s">
        <v>85</v>
      </c>
      <c r="AY187" s="17" t="s">
        <v>167</v>
      </c>
      <c r="BE187" s="96">
        <f t="shared" si="24"/>
        <v>0</v>
      </c>
      <c r="BF187" s="96">
        <f t="shared" si="25"/>
        <v>0</v>
      </c>
      <c r="BG187" s="96">
        <f t="shared" si="26"/>
        <v>0</v>
      </c>
      <c r="BH187" s="96">
        <f t="shared" si="27"/>
        <v>0</v>
      </c>
      <c r="BI187" s="96">
        <f t="shared" si="28"/>
        <v>0</v>
      </c>
      <c r="BJ187" s="17" t="s">
        <v>85</v>
      </c>
      <c r="BK187" s="162">
        <f t="shared" si="29"/>
        <v>0</v>
      </c>
      <c r="BL187" s="17" t="s">
        <v>91</v>
      </c>
      <c r="BM187" s="161" t="s">
        <v>503</v>
      </c>
    </row>
    <row r="188" spans="2:65" s="1" customFormat="1" ht="16.5" customHeight="1" x14ac:dyDescent="0.2">
      <c r="B188" s="149"/>
      <c r="C188" s="150" t="s">
        <v>505</v>
      </c>
      <c r="D188" s="150" t="s">
        <v>169</v>
      </c>
      <c r="E188" s="151" t="s">
        <v>2107</v>
      </c>
      <c r="F188" s="152" t="s">
        <v>2108</v>
      </c>
      <c r="G188" s="153" t="s">
        <v>254</v>
      </c>
      <c r="H188" s="154">
        <v>10</v>
      </c>
      <c r="I188" s="155"/>
      <c r="J188" s="154">
        <f t="shared" si="20"/>
        <v>0</v>
      </c>
      <c r="K188" s="156"/>
      <c r="L188" s="33"/>
      <c r="M188" s="157" t="s">
        <v>1</v>
      </c>
      <c r="N188" s="158" t="s">
        <v>42</v>
      </c>
      <c r="P188" s="159">
        <f t="shared" si="21"/>
        <v>0</v>
      </c>
      <c r="Q188" s="159">
        <v>0</v>
      </c>
      <c r="R188" s="159">
        <f t="shared" si="22"/>
        <v>0</v>
      </c>
      <c r="S188" s="159">
        <v>0</v>
      </c>
      <c r="T188" s="160">
        <f t="shared" si="23"/>
        <v>0</v>
      </c>
      <c r="AR188" s="161" t="s">
        <v>91</v>
      </c>
      <c r="AT188" s="161" t="s">
        <v>169</v>
      </c>
      <c r="AU188" s="161" t="s">
        <v>85</v>
      </c>
      <c r="AY188" s="17" t="s">
        <v>167</v>
      </c>
      <c r="BE188" s="96">
        <f t="shared" si="24"/>
        <v>0</v>
      </c>
      <c r="BF188" s="96">
        <f t="shared" si="25"/>
        <v>0</v>
      </c>
      <c r="BG188" s="96">
        <f t="shared" si="26"/>
        <v>0</v>
      </c>
      <c r="BH188" s="96">
        <f t="shared" si="27"/>
        <v>0</v>
      </c>
      <c r="BI188" s="96">
        <f t="shared" si="28"/>
        <v>0</v>
      </c>
      <c r="BJ188" s="17" t="s">
        <v>85</v>
      </c>
      <c r="BK188" s="162">
        <f t="shared" si="29"/>
        <v>0</v>
      </c>
      <c r="BL188" s="17" t="s">
        <v>91</v>
      </c>
      <c r="BM188" s="161" t="s">
        <v>508</v>
      </c>
    </row>
    <row r="189" spans="2:65" s="1" customFormat="1" ht="24.2" customHeight="1" x14ac:dyDescent="0.2">
      <c r="B189" s="149"/>
      <c r="C189" s="150" t="s">
        <v>356</v>
      </c>
      <c r="D189" s="150" t="s">
        <v>169</v>
      </c>
      <c r="E189" s="151" t="s">
        <v>2109</v>
      </c>
      <c r="F189" s="152" t="s">
        <v>2110</v>
      </c>
      <c r="G189" s="153" t="s">
        <v>254</v>
      </c>
      <c r="H189" s="154">
        <v>4</v>
      </c>
      <c r="I189" s="155"/>
      <c r="J189" s="154">
        <f t="shared" si="20"/>
        <v>0</v>
      </c>
      <c r="K189" s="156"/>
      <c r="L189" s="33"/>
      <c r="M189" s="157" t="s">
        <v>1</v>
      </c>
      <c r="N189" s="158" t="s">
        <v>42</v>
      </c>
      <c r="P189" s="159">
        <f t="shared" si="21"/>
        <v>0</v>
      </c>
      <c r="Q189" s="159">
        <v>0</v>
      </c>
      <c r="R189" s="159">
        <f t="shared" si="22"/>
        <v>0</v>
      </c>
      <c r="S189" s="159">
        <v>0</v>
      </c>
      <c r="T189" s="160">
        <f t="shared" si="23"/>
        <v>0</v>
      </c>
      <c r="AR189" s="161" t="s">
        <v>91</v>
      </c>
      <c r="AT189" s="161" t="s">
        <v>169</v>
      </c>
      <c r="AU189" s="161" t="s">
        <v>85</v>
      </c>
      <c r="AY189" s="17" t="s">
        <v>167</v>
      </c>
      <c r="BE189" s="96">
        <f t="shared" si="24"/>
        <v>0</v>
      </c>
      <c r="BF189" s="96">
        <f t="shared" si="25"/>
        <v>0</v>
      </c>
      <c r="BG189" s="96">
        <f t="shared" si="26"/>
        <v>0</v>
      </c>
      <c r="BH189" s="96">
        <f t="shared" si="27"/>
        <v>0</v>
      </c>
      <c r="BI189" s="96">
        <f t="shared" si="28"/>
        <v>0</v>
      </c>
      <c r="BJ189" s="17" t="s">
        <v>85</v>
      </c>
      <c r="BK189" s="162">
        <f t="shared" si="29"/>
        <v>0</v>
      </c>
      <c r="BL189" s="17" t="s">
        <v>91</v>
      </c>
      <c r="BM189" s="161" t="s">
        <v>517</v>
      </c>
    </row>
    <row r="190" spans="2:65" s="1" customFormat="1" ht="16.5" customHeight="1" x14ac:dyDescent="0.2">
      <c r="B190" s="149"/>
      <c r="C190" s="150" t="s">
        <v>541</v>
      </c>
      <c r="D190" s="150" t="s">
        <v>169</v>
      </c>
      <c r="E190" s="151" t="s">
        <v>2111</v>
      </c>
      <c r="F190" s="152" t="s">
        <v>2112</v>
      </c>
      <c r="G190" s="153" t="s">
        <v>254</v>
      </c>
      <c r="H190" s="154">
        <v>21</v>
      </c>
      <c r="I190" s="155"/>
      <c r="J190" s="154">
        <f t="shared" si="20"/>
        <v>0</v>
      </c>
      <c r="K190" s="156"/>
      <c r="L190" s="33"/>
      <c r="M190" s="157" t="s">
        <v>1</v>
      </c>
      <c r="N190" s="158" t="s">
        <v>42</v>
      </c>
      <c r="P190" s="159">
        <f t="shared" si="21"/>
        <v>0</v>
      </c>
      <c r="Q190" s="159">
        <v>0</v>
      </c>
      <c r="R190" s="159">
        <f t="shared" si="22"/>
        <v>0</v>
      </c>
      <c r="S190" s="159">
        <v>0</v>
      </c>
      <c r="T190" s="160">
        <f t="shared" si="23"/>
        <v>0</v>
      </c>
      <c r="AR190" s="161" t="s">
        <v>91</v>
      </c>
      <c r="AT190" s="161" t="s">
        <v>169</v>
      </c>
      <c r="AU190" s="161" t="s">
        <v>85</v>
      </c>
      <c r="AY190" s="17" t="s">
        <v>167</v>
      </c>
      <c r="BE190" s="96">
        <f t="shared" si="24"/>
        <v>0</v>
      </c>
      <c r="BF190" s="96">
        <f t="shared" si="25"/>
        <v>0</v>
      </c>
      <c r="BG190" s="96">
        <f t="shared" si="26"/>
        <v>0</v>
      </c>
      <c r="BH190" s="96">
        <f t="shared" si="27"/>
        <v>0</v>
      </c>
      <c r="BI190" s="96">
        <f t="shared" si="28"/>
        <v>0</v>
      </c>
      <c r="BJ190" s="17" t="s">
        <v>85</v>
      </c>
      <c r="BK190" s="162">
        <f t="shared" si="29"/>
        <v>0</v>
      </c>
      <c r="BL190" s="17" t="s">
        <v>91</v>
      </c>
      <c r="BM190" s="161" t="s">
        <v>544</v>
      </c>
    </row>
    <row r="191" spans="2:65" s="1" customFormat="1" ht="16.5" customHeight="1" x14ac:dyDescent="0.2">
      <c r="B191" s="149"/>
      <c r="C191" s="150" t="s">
        <v>362</v>
      </c>
      <c r="D191" s="150" t="s">
        <v>169</v>
      </c>
      <c r="E191" s="151" t="s">
        <v>2113</v>
      </c>
      <c r="F191" s="152" t="s">
        <v>2114</v>
      </c>
      <c r="G191" s="153" t="s">
        <v>254</v>
      </c>
      <c r="H191" s="154">
        <v>2</v>
      </c>
      <c r="I191" s="155"/>
      <c r="J191" s="154">
        <f t="shared" si="20"/>
        <v>0</v>
      </c>
      <c r="K191" s="156"/>
      <c r="L191" s="33"/>
      <c r="M191" s="157" t="s">
        <v>1</v>
      </c>
      <c r="N191" s="158" t="s">
        <v>42</v>
      </c>
      <c r="P191" s="159">
        <f t="shared" si="21"/>
        <v>0</v>
      </c>
      <c r="Q191" s="159">
        <v>0</v>
      </c>
      <c r="R191" s="159">
        <f t="shared" si="22"/>
        <v>0</v>
      </c>
      <c r="S191" s="159">
        <v>0</v>
      </c>
      <c r="T191" s="160">
        <f t="shared" si="23"/>
        <v>0</v>
      </c>
      <c r="AR191" s="161" t="s">
        <v>91</v>
      </c>
      <c r="AT191" s="161" t="s">
        <v>169</v>
      </c>
      <c r="AU191" s="161" t="s">
        <v>85</v>
      </c>
      <c r="AY191" s="17" t="s">
        <v>167</v>
      </c>
      <c r="BE191" s="96">
        <f t="shared" si="24"/>
        <v>0</v>
      </c>
      <c r="BF191" s="96">
        <f t="shared" si="25"/>
        <v>0</v>
      </c>
      <c r="BG191" s="96">
        <f t="shared" si="26"/>
        <v>0</v>
      </c>
      <c r="BH191" s="96">
        <f t="shared" si="27"/>
        <v>0</v>
      </c>
      <c r="BI191" s="96">
        <f t="shared" si="28"/>
        <v>0</v>
      </c>
      <c r="BJ191" s="17" t="s">
        <v>85</v>
      </c>
      <c r="BK191" s="162">
        <f t="shared" si="29"/>
        <v>0</v>
      </c>
      <c r="BL191" s="17" t="s">
        <v>91</v>
      </c>
      <c r="BM191" s="161" t="s">
        <v>552</v>
      </c>
    </row>
    <row r="192" spans="2:65" s="1" customFormat="1" ht="33" customHeight="1" x14ac:dyDescent="0.2">
      <c r="B192" s="149"/>
      <c r="C192" s="150" t="s">
        <v>554</v>
      </c>
      <c r="D192" s="150" t="s">
        <v>169</v>
      </c>
      <c r="E192" s="151" t="s">
        <v>2115</v>
      </c>
      <c r="F192" s="152" t="s">
        <v>2116</v>
      </c>
      <c r="G192" s="153" t="s">
        <v>254</v>
      </c>
      <c r="H192" s="154">
        <v>2</v>
      </c>
      <c r="I192" s="155"/>
      <c r="J192" s="154">
        <f t="shared" si="20"/>
        <v>0</v>
      </c>
      <c r="K192" s="156"/>
      <c r="L192" s="33"/>
      <c r="M192" s="157" t="s">
        <v>1</v>
      </c>
      <c r="N192" s="158" t="s">
        <v>42</v>
      </c>
      <c r="P192" s="159">
        <f t="shared" si="21"/>
        <v>0</v>
      </c>
      <c r="Q192" s="159">
        <v>0</v>
      </c>
      <c r="R192" s="159">
        <f t="shared" si="22"/>
        <v>0</v>
      </c>
      <c r="S192" s="159">
        <v>0</v>
      </c>
      <c r="T192" s="160">
        <f t="shared" si="23"/>
        <v>0</v>
      </c>
      <c r="AR192" s="161" t="s">
        <v>91</v>
      </c>
      <c r="AT192" s="161" t="s">
        <v>169</v>
      </c>
      <c r="AU192" s="161" t="s">
        <v>85</v>
      </c>
      <c r="AY192" s="17" t="s">
        <v>167</v>
      </c>
      <c r="BE192" s="96">
        <f t="shared" si="24"/>
        <v>0</v>
      </c>
      <c r="BF192" s="96">
        <f t="shared" si="25"/>
        <v>0</v>
      </c>
      <c r="BG192" s="96">
        <f t="shared" si="26"/>
        <v>0</v>
      </c>
      <c r="BH192" s="96">
        <f t="shared" si="27"/>
        <v>0</v>
      </c>
      <c r="BI192" s="96">
        <f t="shared" si="28"/>
        <v>0</v>
      </c>
      <c r="BJ192" s="17" t="s">
        <v>85</v>
      </c>
      <c r="BK192" s="162">
        <f t="shared" si="29"/>
        <v>0</v>
      </c>
      <c r="BL192" s="17" t="s">
        <v>91</v>
      </c>
      <c r="BM192" s="161" t="s">
        <v>557</v>
      </c>
    </row>
    <row r="193" spans="2:65" s="1" customFormat="1" ht="33" customHeight="1" x14ac:dyDescent="0.2">
      <c r="B193" s="149"/>
      <c r="C193" s="150" t="s">
        <v>366</v>
      </c>
      <c r="D193" s="150" t="s">
        <v>169</v>
      </c>
      <c r="E193" s="151" t="s">
        <v>2117</v>
      </c>
      <c r="F193" s="152" t="s">
        <v>2118</v>
      </c>
      <c r="G193" s="153" t="s">
        <v>254</v>
      </c>
      <c r="H193" s="154">
        <v>5</v>
      </c>
      <c r="I193" s="155"/>
      <c r="J193" s="154">
        <f t="shared" si="20"/>
        <v>0</v>
      </c>
      <c r="K193" s="156"/>
      <c r="L193" s="33"/>
      <c r="M193" s="157" t="s">
        <v>1</v>
      </c>
      <c r="N193" s="158" t="s">
        <v>42</v>
      </c>
      <c r="P193" s="159">
        <f t="shared" si="21"/>
        <v>0</v>
      </c>
      <c r="Q193" s="159">
        <v>0</v>
      </c>
      <c r="R193" s="159">
        <f t="shared" si="22"/>
        <v>0</v>
      </c>
      <c r="S193" s="159">
        <v>0</v>
      </c>
      <c r="T193" s="160">
        <f t="shared" si="23"/>
        <v>0</v>
      </c>
      <c r="AR193" s="161" t="s">
        <v>91</v>
      </c>
      <c r="AT193" s="161" t="s">
        <v>169</v>
      </c>
      <c r="AU193" s="161" t="s">
        <v>85</v>
      </c>
      <c r="AY193" s="17" t="s">
        <v>167</v>
      </c>
      <c r="BE193" s="96">
        <f t="shared" si="24"/>
        <v>0</v>
      </c>
      <c r="BF193" s="96">
        <f t="shared" si="25"/>
        <v>0</v>
      </c>
      <c r="BG193" s="96">
        <f t="shared" si="26"/>
        <v>0</v>
      </c>
      <c r="BH193" s="96">
        <f t="shared" si="27"/>
        <v>0</v>
      </c>
      <c r="BI193" s="96">
        <f t="shared" si="28"/>
        <v>0</v>
      </c>
      <c r="BJ193" s="17" t="s">
        <v>85</v>
      </c>
      <c r="BK193" s="162">
        <f t="shared" si="29"/>
        <v>0</v>
      </c>
      <c r="BL193" s="17" t="s">
        <v>91</v>
      </c>
      <c r="BM193" s="161" t="s">
        <v>562</v>
      </c>
    </row>
    <row r="194" spans="2:65" s="1" customFormat="1" ht="24.2" customHeight="1" x14ac:dyDescent="0.2">
      <c r="B194" s="149"/>
      <c r="C194" s="150" t="s">
        <v>564</v>
      </c>
      <c r="D194" s="150" t="s">
        <v>169</v>
      </c>
      <c r="E194" s="151" t="s">
        <v>2119</v>
      </c>
      <c r="F194" s="152" t="s">
        <v>2120</v>
      </c>
      <c r="G194" s="153" t="s">
        <v>254</v>
      </c>
      <c r="H194" s="154">
        <v>5</v>
      </c>
      <c r="I194" s="155"/>
      <c r="J194" s="154">
        <f t="shared" si="20"/>
        <v>0</v>
      </c>
      <c r="K194" s="156"/>
      <c r="L194" s="33"/>
      <c r="M194" s="157" t="s">
        <v>1</v>
      </c>
      <c r="N194" s="158" t="s">
        <v>42</v>
      </c>
      <c r="P194" s="159">
        <f t="shared" si="21"/>
        <v>0</v>
      </c>
      <c r="Q194" s="159">
        <v>0</v>
      </c>
      <c r="R194" s="159">
        <f t="shared" si="22"/>
        <v>0</v>
      </c>
      <c r="S194" s="159">
        <v>0</v>
      </c>
      <c r="T194" s="160">
        <f t="shared" si="23"/>
        <v>0</v>
      </c>
      <c r="AR194" s="161" t="s">
        <v>91</v>
      </c>
      <c r="AT194" s="161" t="s">
        <v>169</v>
      </c>
      <c r="AU194" s="161" t="s">
        <v>85</v>
      </c>
      <c r="AY194" s="17" t="s">
        <v>167</v>
      </c>
      <c r="BE194" s="96">
        <f t="shared" si="24"/>
        <v>0</v>
      </c>
      <c r="BF194" s="96">
        <f t="shared" si="25"/>
        <v>0</v>
      </c>
      <c r="BG194" s="96">
        <f t="shared" si="26"/>
        <v>0</v>
      </c>
      <c r="BH194" s="96">
        <f t="shared" si="27"/>
        <v>0</v>
      </c>
      <c r="BI194" s="96">
        <f t="shared" si="28"/>
        <v>0</v>
      </c>
      <c r="BJ194" s="17" t="s">
        <v>85</v>
      </c>
      <c r="BK194" s="162">
        <f t="shared" si="29"/>
        <v>0</v>
      </c>
      <c r="BL194" s="17" t="s">
        <v>91</v>
      </c>
      <c r="BM194" s="161" t="s">
        <v>567</v>
      </c>
    </row>
    <row r="195" spans="2:65" s="1" customFormat="1" ht="24.2" customHeight="1" x14ac:dyDescent="0.2">
      <c r="B195" s="149"/>
      <c r="C195" s="150" t="s">
        <v>371</v>
      </c>
      <c r="D195" s="150" t="s">
        <v>169</v>
      </c>
      <c r="E195" s="151" t="s">
        <v>2121</v>
      </c>
      <c r="F195" s="152" t="s">
        <v>2122</v>
      </c>
      <c r="G195" s="153" t="s">
        <v>254</v>
      </c>
      <c r="H195" s="154">
        <v>15</v>
      </c>
      <c r="I195" s="155"/>
      <c r="J195" s="154">
        <f t="shared" si="20"/>
        <v>0</v>
      </c>
      <c r="K195" s="156"/>
      <c r="L195" s="33"/>
      <c r="M195" s="157" t="s">
        <v>1</v>
      </c>
      <c r="N195" s="158" t="s">
        <v>42</v>
      </c>
      <c r="P195" s="159">
        <f t="shared" si="21"/>
        <v>0</v>
      </c>
      <c r="Q195" s="159">
        <v>0</v>
      </c>
      <c r="R195" s="159">
        <f t="shared" si="22"/>
        <v>0</v>
      </c>
      <c r="S195" s="159">
        <v>0</v>
      </c>
      <c r="T195" s="160">
        <f t="shared" si="23"/>
        <v>0</v>
      </c>
      <c r="AR195" s="161" t="s">
        <v>91</v>
      </c>
      <c r="AT195" s="161" t="s">
        <v>169</v>
      </c>
      <c r="AU195" s="161" t="s">
        <v>85</v>
      </c>
      <c r="AY195" s="17" t="s">
        <v>167</v>
      </c>
      <c r="BE195" s="96">
        <f t="shared" si="24"/>
        <v>0</v>
      </c>
      <c r="BF195" s="96">
        <f t="shared" si="25"/>
        <v>0</v>
      </c>
      <c r="BG195" s="96">
        <f t="shared" si="26"/>
        <v>0</v>
      </c>
      <c r="BH195" s="96">
        <f t="shared" si="27"/>
        <v>0</v>
      </c>
      <c r="BI195" s="96">
        <f t="shared" si="28"/>
        <v>0</v>
      </c>
      <c r="BJ195" s="17" t="s">
        <v>85</v>
      </c>
      <c r="BK195" s="162">
        <f t="shared" si="29"/>
        <v>0</v>
      </c>
      <c r="BL195" s="17" t="s">
        <v>91</v>
      </c>
      <c r="BM195" s="161" t="s">
        <v>577</v>
      </c>
    </row>
    <row r="196" spans="2:65" s="1" customFormat="1" ht="24.2" customHeight="1" x14ac:dyDescent="0.2">
      <c r="B196" s="149"/>
      <c r="C196" s="150" t="s">
        <v>581</v>
      </c>
      <c r="D196" s="150" t="s">
        <v>169</v>
      </c>
      <c r="E196" s="151" t="s">
        <v>2123</v>
      </c>
      <c r="F196" s="152" t="s">
        <v>2124</v>
      </c>
      <c r="G196" s="153" t="s">
        <v>254</v>
      </c>
      <c r="H196" s="154">
        <v>15</v>
      </c>
      <c r="I196" s="155"/>
      <c r="J196" s="154">
        <f t="shared" si="20"/>
        <v>0</v>
      </c>
      <c r="K196" s="156"/>
      <c r="L196" s="33"/>
      <c r="M196" s="157" t="s">
        <v>1</v>
      </c>
      <c r="N196" s="158" t="s">
        <v>42</v>
      </c>
      <c r="P196" s="159">
        <f t="shared" si="21"/>
        <v>0</v>
      </c>
      <c r="Q196" s="159">
        <v>0</v>
      </c>
      <c r="R196" s="159">
        <f t="shared" si="22"/>
        <v>0</v>
      </c>
      <c r="S196" s="159">
        <v>0</v>
      </c>
      <c r="T196" s="160">
        <f t="shared" si="23"/>
        <v>0</v>
      </c>
      <c r="AR196" s="161" t="s">
        <v>91</v>
      </c>
      <c r="AT196" s="161" t="s">
        <v>169</v>
      </c>
      <c r="AU196" s="161" t="s">
        <v>85</v>
      </c>
      <c r="AY196" s="17" t="s">
        <v>167</v>
      </c>
      <c r="BE196" s="96">
        <f t="shared" si="24"/>
        <v>0</v>
      </c>
      <c r="BF196" s="96">
        <f t="shared" si="25"/>
        <v>0</v>
      </c>
      <c r="BG196" s="96">
        <f t="shared" si="26"/>
        <v>0</v>
      </c>
      <c r="BH196" s="96">
        <f t="shared" si="27"/>
        <v>0</v>
      </c>
      <c r="BI196" s="96">
        <f t="shared" si="28"/>
        <v>0</v>
      </c>
      <c r="BJ196" s="17" t="s">
        <v>85</v>
      </c>
      <c r="BK196" s="162">
        <f t="shared" si="29"/>
        <v>0</v>
      </c>
      <c r="BL196" s="17" t="s">
        <v>91</v>
      </c>
      <c r="BM196" s="161" t="s">
        <v>584</v>
      </c>
    </row>
    <row r="197" spans="2:65" s="1" customFormat="1" ht="16.5" customHeight="1" x14ac:dyDescent="0.2">
      <c r="B197" s="149"/>
      <c r="C197" s="150" t="s">
        <v>374</v>
      </c>
      <c r="D197" s="150" t="s">
        <v>169</v>
      </c>
      <c r="E197" s="151" t="s">
        <v>2125</v>
      </c>
      <c r="F197" s="152" t="s">
        <v>2126</v>
      </c>
      <c r="G197" s="153" t="s">
        <v>254</v>
      </c>
      <c r="H197" s="154">
        <v>15</v>
      </c>
      <c r="I197" s="155"/>
      <c r="J197" s="154">
        <f t="shared" si="20"/>
        <v>0</v>
      </c>
      <c r="K197" s="156"/>
      <c r="L197" s="33"/>
      <c r="M197" s="157" t="s">
        <v>1</v>
      </c>
      <c r="N197" s="158" t="s">
        <v>42</v>
      </c>
      <c r="P197" s="159">
        <f t="shared" si="21"/>
        <v>0</v>
      </c>
      <c r="Q197" s="159">
        <v>0</v>
      </c>
      <c r="R197" s="159">
        <f t="shared" si="22"/>
        <v>0</v>
      </c>
      <c r="S197" s="159">
        <v>0</v>
      </c>
      <c r="T197" s="160">
        <f t="shared" si="23"/>
        <v>0</v>
      </c>
      <c r="AR197" s="161" t="s">
        <v>91</v>
      </c>
      <c r="AT197" s="161" t="s">
        <v>169</v>
      </c>
      <c r="AU197" s="161" t="s">
        <v>85</v>
      </c>
      <c r="AY197" s="17" t="s">
        <v>167</v>
      </c>
      <c r="BE197" s="96">
        <f t="shared" si="24"/>
        <v>0</v>
      </c>
      <c r="BF197" s="96">
        <f t="shared" si="25"/>
        <v>0</v>
      </c>
      <c r="BG197" s="96">
        <f t="shared" si="26"/>
        <v>0</v>
      </c>
      <c r="BH197" s="96">
        <f t="shared" si="27"/>
        <v>0</v>
      </c>
      <c r="BI197" s="96">
        <f t="shared" si="28"/>
        <v>0</v>
      </c>
      <c r="BJ197" s="17" t="s">
        <v>85</v>
      </c>
      <c r="BK197" s="162">
        <f t="shared" si="29"/>
        <v>0</v>
      </c>
      <c r="BL197" s="17" t="s">
        <v>91</v>
      </c>
      <c r="BM197" s="161" t="s">
        <v>588</v>
      </c>
    </row>
    <row r="198" spans="2:65" s="1" customFormat="1" ht="16.5" customHeight="1" x14ac:dyDescent="0.2">
      <c r="B198" s="149"/>
      <c r="C198" s="150" t="s">
        <v>601</v>
      </c>
      <c r="D198" s="150" t="s">
        <v>169</v>
      </c>
      <c r="E198" s="151" t="s">
        <v>2127</v>
      </c>
      <c r="F198" s="152" t="s">
        <v>2128</v>
      </c>
      <c r="G198" s="153" t="s">
        <v>254</v>
      </c>
      <c r="H198" s="154">
        <v>15</v>
      </c>
      <c r="I198" s="155"/>
      <c r="J198" s="154">
        <f t="shared" si="20"/>
        <v>0</v>
      </c>
      <c r="K198" s="156"/>
      <c r="L198" s="33"/>
      <c r="M198" s="157" t="s">
        <v>1</v>
      </c>
      <c r="N198" s="158" t="s">
        <v>42</v>
      </c>
      <c r="P198" s="159">
        <f t="shared" si="21"/>
        <v>0</v>
      </c>
      <c r="Q198" s="159">
        <v>0</v>
      </c>
      <c r="R198" s="159">
        <f t="shared" si="22"/>
        <v>0</v>
      </c>
      <c r="S198" s="159">
        <v>0</v>
      </c>
      <c r="T198" s="160">
        <f t="shared" si="23"/>
        <v>0</v>
      </c>
      <c r="AR198" s="161" t="s">
        <v>91</v>
      </c>
      <c r="AT198" s="161" t="s">
        <v>169</v>
      </c>
      <c r="AU198" s="161" t="s">
        <v>85</v>
      </c>
      <c r="AY198" s="17" t="s">
        <v>167</v>
      </c>
      <c r="BE198" s="96">
        <f t="shared" si="24"/>
        <v>0</v>
      </c>
      <c r="BF198" s="96">
        <f t="shared" si="25"/>
        <v>0</v>
      </c>
      <c r="BG198" s="96">
        <f t="shared" si="26"/>
        <v>0</v>
      </c>
      <c r="BH198" s="96">
        <f t="shared" si="27"/>
        <v>0</v>
      </c>
      <c r="BI198" s="96">
        <f t="shared" si="28"/>
        <v>0</v>
      </c>
      <c r="BJ198" s="17" t="s">
        <v>85</v>
      </c>
      <c r="BK198" s="162">
        <f t="shared" si="29"/>
        <v>0</v>
      </c>
      <c r="BL198" s="17" t="s">
        <v>91</v>
      </c>
      <c r="BM198" s="161" t="s">
        <v>604</v>
      </c>
    </row>
    <row r="199" spans="2:65" s="1" customFormat="1" ht="24.2" customHeight="1" x14ac:dyDescent="0.2">
      <c r="B199" s="149"/>
      <c r="C199" s="150" t="s">
        <v>378</v>
      </c>
      <c r="D199" s="150" t="s">
        <v>169</v>
      </c>
      <c r="E199" s="151" t="s">
        <v>2129</v>
      </c>
      <c r="F199" s="152" t="s">
        <v>2130</v>
      </c>
      <c r="G199" s="153" t="s">
        <v>254</v>
      </c>
      <c r="H199" s="154">
        <v>21</v>
      </c>
      <c r="I199" s="155"/>
      <c r="J199" s="154">
        <f t="shared" si="20"/>
        <v>0</v>
      </c>
      <c r="K199" s="156"/>
      <c r="L199" s="33"/>
      <c r="M199" s="157" t="s">
        <v>1</v>
      </c>
      <c r="N199" s="158" t="s">
        <v>42</v>
      </c>
      <c r="P199" s="159">
        <f t="shared" si="21"/>
        <v>0</v>
      </c>
      <c r="Q199" s="159">
        <v>0</v>
      </c>
      <c r="R199" s="159">
        <f t="shared" si="22"/>
        <v>0</v>
      </c>
      <c r="S199" s="159">
        <v>0</v>
      </c>
      <c r="T199" s="160">
        <f t="shared" si="23"/>
        <v>0</v>
      </c>
      <c r="AR199" s="161" t="s">
        <v>91</v>
      </c>
      <c r="AT199" s="161" t="s">
        <v>169</v>
      </c>
      <c r="AU199" s="161" t="s">
        <v>85</v>
      </c>
      <c r="AY199" s="17" t="s">
        <v>167</v>
      </c>
      <c r="BE199" s="96">
        <f t="shared" si="24"/>
        <v>0</v>
      </c>
      <c r="BF199" s="96">
        <f t="shared" si="25"/>
        <v>0</v>
      </c>
      <c r="BG199" s="96">
        <f t="shared" si="26"/>
        <v>0</v>
      </c>
      <c r="BH199" s="96">
        <f t="shared" si="27"/>
        <v>0</v>
      </c>
      <c r="BI199" s="96">
        <f t="shared" si="28"/>
        <v>0</v>
      </c>
      <c r="BJ199" s="17" t="s">
        <v>85</v>
      </c>
      <c r="BK199" s="162">
        <f t="shared" si="29"/>
        <v>0</v>
      </c>
      <c r="BL199" s="17" t="s">
        <v>91</v>
      </c>
      <c r="BM199" s="161" t="s">
        <v>611</v>
      </c>
    </row>
    <row r="200" spans="2:65" s="1" customFormat="1" ht="16.5" customHeight="1" x14ac:dyDescent="0.2">
      <c r="B200" s="149"/>
      <c r="C200" s="150" t="s">
        <v>612</v>
      </c>
      <c r="D200" s="150" t="s">
        <v>169</v>
      </c>
      <c r="E200" s="151" t="s">
        <v>2131</v>
      </c>
      <c r="F200" s="152" t="s">
        <v>2132</v>
      </c>
      <c r="G200" s="153" t="s">
        <v>254</v>
      </c>
      <c r="H200" s="154">
        <v>2</v>
      </c>
      <c r="I200" s="155"/>
      <c r="J200" s="154">
        <f t="shared" si="20"/>
        <v>0</v>
      </c>
      <c r="K200" s="156"/>
      <c r="L200" s="33"/>
      <c r="M200" s="157" t="s">
        <v>1</v>
      </c>
      <c r="N200" s="158" t="s">
        <v>42</v>
      </c>
      <c r="P200" s="159">
        <f t="shared" si="21"/>
        <v>0</v>
      </c>
      <c r="Q200" s="159">
        <v>0</v>
      </c>
      <c r="R200" s="159">
        <f t="shared" si="22"/>
        <v>0</v>
      </c>
      <c r="S200" s="159">
        <v>0</v>
      </c>
      <c r="T200" s="160">
        <f t="shared" si="23"/>
        <v>0</v>
      </c>
      <c r="AR200" s="161" t="s">
        <v>91</v>
      </c>
      <c r="AT200" s="161" t="s">
        <v>169</v>
      </c>
      <c r="AU200" s="161" t="s">
        <v>85</v>
      </c>
      <c r="AY200" s="17" t="s">
        <v>167</v>
      </c>
      <c r="BE200" s="96">
        <f t="shared" si="24"/>
        <v>0</v>
      </c>
      <c r="BF200" s="96">
        <f t="shared" si="25"/>
        <v>0</v>
      </c>
      <c r="BG200" s="96">
        <f t="shared" si="26"/>
        <v>0</v>
      </c>
      <c r="BH200" s="96">
        <f t="shared" si="27"/>
        <v>0</v>
      </c>
      <c r="BI200" s="96">
        <f t="shared" si="28"/>
        <v>0</v>
      </c>
      <c r="BJ200" s="17" t="s">
        <v>85</v>
      </c>
      <c r="BK200" s="162">
        <f t="shared" si="29"/>
        <v>0</v>
      </c>
      <c r="BL200" s="17" t="s">
        <v>91</v>
      </c>
      <c r="BM200" s="161" t="s">
        <v>615</v>
      </c>
    </row>
    <row r="201" spans="2:65" s="1" customFormat="1" ht="21.75" customHeight="1" x14ac:dyDescent="0.2">
      <c r="B201" s="149"/>
      <c r="C201" s="150" t="s">
        <v>381</v>
      </c>
      <c r="D201" s="150" t="s">
        <v>169</v>
      </c>
      <c r="E201" s="151" t="s">
        <v>2133</v>
      </c>
      <c r="F201" s="152" t="s">
        <v>2134</v>
      </c>
      <c r="G201" s="153" t="s">
        <v>254</v>
      </c>
      <c r="H201" s="154">
        <v>2</v>
      </c>
      <c r="I201" s="155"/>
      <c r="J201" s="154">
        <f t="shared" si="20"/>
        <v>0</v>
      </c>
      <c r="K201" s="156"/>
      <c r="L201" s="33"/>
      <c r="M201" s="157" t="s">
        <v>1</v>
      </c>
      <c r="N201" s="158" t="s">
        <v>42</v>
      </c>
      <c r="P201" s="159">
        <f t="shared" si="21"/>
        <v>0</v>
      </c>
      <c r="Q201" s="159">
        <v>0</v>
      </c>
      <c r="R201" s="159">
        <f t="shared" si="22"/>
        <v>0</v>
      </c>
      <c r="S201" s="159">
        <v>0</v>
      </c>
      <c r="T201" s="160">
        <f t="shared" si="23"/>
        <v>0</v>
      </c>
      <c r="AR201" s="161" t="s">
        <v>91</v>
      </c>
      <c r="AT201" s="161" t="s">
        <v>169</v>
      </c>
      <c r="AU201" s="161" t="s">
        <v>85</v>
      </c>
      <c r="AY201" s="17" t="s">
        <v>167</v>
      </c>
      <c r="BE201" s="96">
        <f t="shared" si="24"/>
        <v>0</v>
      </c>
      <c r="BF201" s="96">
        <f t="shared" si="25"/>
        <v>0</v>
      </c>
      <c r="BG201" s="96">
        <f t="shared" si="26"/>
        <v>0</v>
      </c>
      <c r="BH201" s="96">
        <f t="shared" si="27"/>
        <v>0</v>
      </c>
      <c r="BI201" s="96">
        <f t="shared" si="28"/>
        <v>0</v>
      </c>
      <c r="BJ201" s="17" t="s">
        <v>85</v>
      </c>
      <c r="BK201" s="162">
        <f t="shared" si="29"/>
        <v>0</v>
      </c>
      <c r="BL201" s="17" t="s">
        <v>91</v>
      </c>
      <c r="BM201" s="161" t="s">
        <v>619</v>
      </c>
    </row>
    <row r="202" spans="2:65" s="1" customFormat="1" ht="24.2" customHeight="1" x14ac:dyDescent="0.2">
      <c r="B202" s="149"/>
      <c r="C202" s="150" t="s">
        <v>620</v>
      </c>
      <c r="D202" s="150" t="s">
        <v>169</v>
      </c>
      <c r="E202" s="151" t="s">
        <v>2135</v>
      </c>
      <c r="F202" s="152" t="s">
        <v>2136</v>
      </c>
      <c r="G202" s="153" t="s">
        <v>254</v>
      </c>
      <c r="H202" s="154">
        <v>10</v>
      </c>
      <c r="I202" s="155"/>
      <c r="J202" s="154">
        <f t="shared" si="20"/>
        <v>0</v>
      </c>
      <c r="K202" s="156"/>
      <c r="L202" s="33"/>
      <c r="M202" s="157" t="s">
        <v>1</v>
      </c>
      <c r="N202" s="158" t="s">
        <v>42</v>
      </c>
      <c r="P202" s="159">
        <f t="shared" si="21"/>
        <v>0</v>
      </c>
      <c r="Q202" s="159">
        <v>0</v>
      </c>
      <c r="R202" s="159">
        <f t="shared" si="22"/>
        <v>0</v>
      </c>
      <c r="S202" s="159">
        <v>0</v>
      </c>
      <c r="T202" s="160">
        <f t="shared" si="23"/>
        <v>0</v>
      </c>
      <c r="AR202" s="161" t="s">
        <v>91</v>
      </c>
      <c r="AT202" s="161" t="s">
        <v>169</v>
      </c>
      <c r="AU202" s="161" t="s">
        <v>85</v>
      </c>
      <c r="AY202" s="17" t="s">
        <v>167</v>
      </c>
      <c r="BE202" s="96">
        <f t="shared" si="24"/>
        <v>0</v>
      </c>
      <c r="BF202" s="96">
        <f t="shared" si="25"/>
        <v>0</v>
      </c>
      <c r="BG202" s="96">
        <f t="shared" si="26"/>
        <v>0</v>
      </c>
      <c r="BH202" s="96">
        <f t="shared" si="27"/>
        <v>0</v>
      </c>
      <c r="BI202" s="96">
        <f t="shared" si="28"/>
        <v>0</v>
      </c>
      <c r="BJ202" s="17" t="s">
        <v>85</v>
      </c>
      <c r="BK202" s="162">
        <f t="shared" si="29"/>
        <v>0</v>
      </c>
      <c r="BL202" s="17" t="s">
        <v>91</v>
      </c>
      <c r="BM202" s="161" t="s">
        <v>623</v>
      </c>
    </row>
    <row r="203" spans="2:65" s="1" customFormat="1" ht="16.5" customHeight="1" x14ac:dyDescent="0.2">
      <c r="B203" s="149"/>
      <c r="C203" s="150" t="s">
        <v>386</v>
      </c>
      <c r="D203" s="150" t="s">
        <v>169</v>
      </c>
      <c r="E203" s="151" t="s">
        <v>2137</v>
      </c>
      <c r="F203" s="152" t="s">
        <v>2138</v>
      </c>
      <c r="G203" s="153" t="s">
        <v>254</v>
      </c>
      <c r="H203" s="154">
        <v>10</v>
      </c>
      <c r="I203" s="155"/>
      <c r="J203" s="154">
        <f t="shared" si="20"/>
        <v>0</v>
      </c>
      <c r="K203" s="156"/>
      <c r="L203" s="33"/>
      <c r="M203" s="157" t="s">
        <v>1</v>
      </c>
      <c r="N203" s="158" t="s">
        <v>42</v>
      </c>
      <c r="P203" s="159">
        <f t="shared" si="21"/>
        <v>0</v>
      </c>
      <c r="Q203" s="159">
        <v>0</v>
      </c>
      <c r="R203" s="159">
        <f t="shared" si="22"/>
        <v>0</v>
      </c>
      <c r="S203" s="159">
        <v>0</v>
      </c>
      <c r="T203" s="160">
        <f t="shared" si="23"/>
        <v>0</v>
      </c>
      <c r="AR203" s="161" t="s">
        <v>91</v>
      </c>
      <c r="AT203" s="161" t="s">
        <v>169</v>
      </c>
      <c r="AU203" s="161" t="s">
        <v>85</v>
      </c>
      <c r="AY203" s="17" t="s">
        <v>167</v>
      </c>
      <c r="BE203" s="96">
        <f t="shared" si="24"/>
        <v>0</v>
      </c>
      <c r="BF203" s="96">
        <f t="shared" si="25"/>
        <v>0</v>
      </c>
      <c r="BG203" s="96">
        <f t="shared" si="26"/>
        <v>0</v>
      </c>
      <c r="BH203" s="96">
        <f t="shared" si="27"/>
        <v>0</v>
      </c>
      <c r="BI203" s="96">
        <f t="shared" si="28"/>
        <v>0</v>
      </c>
      <c r="BJ203" s="17" t="s">
        <v>85</v>
      </c>
      <c r="BK203" s="162">
        <f t="shared" si="29"/>
        <v>0</v>
      </c>
      <c r="BL203" s="17" t="s">
        <v>91</v>
      </c>
      <c r="BM203" s="161" t="s">
        <v>626</v>
      </c>
    </row>
    <row r="204" spans="2:65" s="1" customFormat="1" ht="24.2" customHeight="1" x14ac:dyDescent="0.2">
      <c r="B204" s="149"/>
      <c r="C204" s="150" t="s">
        <v>627</v>
      </c>
      <c r="D204" s="150" t="s">
        <v>169</v>
      </c>
      <c r="E204" s="151" t="s">
        <v>2139</v>
      </c>
      <c r="F204" s="152" t="s">
        <v>2140</v>
      </c>
      <c r="G204" s="153" t="s">
        <v>254</v>
      </c>
      <c r="H204" s="154">
        <v>21</v>
      </c>
      <c r="I204" s="155"/>
      <c r="J204" s="154">
        <f t="shared" si="20"/>
        <v>0</v>
      </c>
      <c r="K204" s="156"/>
      <c r="L204" s="33"/>
      <c r="M204" s="157" t="s">
        <v>1</v>
      </c>
      <c r="N204" s="158" t="s">
        <v>42</v>
      </c>
      <c r="P204" s="159">
        <f t="shared" si="21"/>
        <v>0</v>
      </c>
      <c r="Q204" s="159">
        <v>0</v>
      </c>
      <c r="R204" s="159">
        <f t="shared" si="22"/>
        <v>0</v>
      </c>
      <c r="S204" s="159">
        <v>0</v>
      </c>
      <c r="T204" s="160">
        <f t="shared" si="23"/>
        <v>0</v>
      </c>
      <c r="AR204" s="161" t="s">
        <v>91</v>
      </c>
      <c r="AT204" s="161" t="s">
        <v>169</v>
      </c>
      <c r="AU204" s="161" t="s">
        <v>85</v>
      </c>
      <c r="AY204" s="17" t="s">
        <v>167</v>
      </c>
      <c r="BE204" s="96">
        <f t="shared" si="24"/>
        <v>0</v>
      </c>
      <c r="BF204" s="96">
        <f t="shared" si="25"/>
        <v>0</v>
      </c>
      <c r="BG204" s="96">
        <f t="shared" si="26"/>
        <v>0</v>
      </c>
      <c r="BH204" s="96">
        <f t="shared" si="27"/>
        <v>0</v>
      </c>
      <c r="BI204" s="96">
        <f t="shared" si="28"/>
        <v>0</v>
      </c>
      <c r="BJ204" s="17" t="s">
        <v>85</v>
      </c>
      <c r="BK204" s="162">
        <f t="shared" si="29"/>
        <v>0</v>
      </c>
      <c r="BL204" s="17" t="s">
        <v>91</v>
      </c>
      <c r="BM204" s="161" t="s">
        <v>630</v>
      </c>
    </row>
    <row r="205" spans="2:65" s="1" customFormat="1" ht="24.2" customHeight="1" x14ac:dyDescent="0.2">
      <c r="B205" s="149"/>
      <c r="C205" s="150" t="s">
        <v>391</v>
      </c>
      <c r="D205" s="150" t="s">
        <v>169</v>
      </c>
      <c r="E205" s="151" t="s">
        <v>2141</v>
      </c>
      <c r="F205" s="152" t="s">
        <v>2142</v>
      </c>
      <c r="G205" s="153" t="s">
        <v>254</v>
      </c>
      <c r="H205" s="154">
        <v>2</v>
      </c>
      <c r="I205" s="155"/>
      <c r="J205" s="154">
        <f t="shared" si="20"/>
        <v>0</v>
      </c>
      <c r="K205" s="156"/>
      <c r="L205" s="33"/>
      <c r="M205" s="157" t="s">
        <v>1</v>
      </c>
      <c r="N205" s="158" t="s">
        <v>42</v>
      </c>
      <c r="P205" s="159">
        <f t="shared" si="21"/>
        <v>0</v>
      </c>
      <c r="Q205" s="159">
        <v>0</v>
      </c>
      <c r="R205" s="159">
        <f t="shared" si="22"/>
        <v>0</v>
      </c>
      <c r="S205" s="159">
        <v>0</v>
      </c>
      <c r="T205" s="160">
        <f t="shared" si="23"/>
        <v>0</v>
      </c>
      <c r="AR205" s="161" t="s">
        <v>91</v>
      </c>
      <c r="AT205" s="161" t="s">
        <v>169</v>
      </c>
      <c r="AU205" s="161" t="s">
        <v>85</v>
      </c>
      <c r="AY205" s="17" t="s">
        <v>167</v>
      </c>
      <c r="BE205" s="96">
        <f t="shared" si="24"/>
        <v>0</v>
      </c>
      <c r="BF205" s="96">
        <f t="shared" si="25"/>
        <v>0</v>
      </c>
      <c r="BG205" s="96">
        <f t="shared" si="26"/>
        <v>0</v>
      </c>
      <c r="BH205" s="96">
        <f t="shared" si="27"/>
        <v>0</v>
      </c>
      <c r="BI205" s="96">
        <f t="shared" si="28"/>
        <v>0</v>
      </c>
      <c r="BJ205" s="17" t="s">
        <v>85</v>
      </c>
      <c r="BK205" s="162">
        <f t="shared" si="29"/>
        <v>0</v>
      </c>
      <c r="BL205" s="17" t="s">
        <v>91</v>
      </c>
      <c r="BM205" s="161" t="s">
        <v>634</v>
      </c>
    </row>
    <row r="206" spans="2:65" s="1" customFormat="1" ht="24.2" customHeight="1" x14ac:dyDescent="0.2">
      <c r="B206" s="149"/>
      <c r="C206" s="150" t="s">
        <v>639</v>
      </c>
      <c r="D206" s="150" t="s">
        <v>169</v>
      </c>
      <c r="E206" s="151" t="s">
        <v>2143</v>
      </c>
      <c r="F206" s="152" t="s">
        <v>2144</v>
      </c>
      <c r="G206" s="153" t="s">
        <v>254</v>
      </c>
      <c r="H206" s="154">
        <v>3</v>
      </c>
      <c r="I206" s="155"/>
      <c r="J206" s="154">
        <f t="shared" si="20"/>
        <v>0</v>
      </c>
      <c r="K206" s="156"/>
      <c r="L206" s="33"/>
      <c r="M206" s="157" t="s">
        <v>1</v>
      </c>
      <c r="N206" s="158" t="s">
        <v>42</v>
      </c>
      <c r="P206" s="159">
        <f t="shared" si="21"/>
        <v>0</v>
      </c>
      <c r="Q206" s="159">
        <v>0</v>
      </c>
      <c r="R206" s="159">
        <f t="shared" si="22"/>
        <v>0</v>
      </c>
      <c r="S206" s="159">
        <v>0</v>
      </c>
      <c r="T206" s="160">
        <f t="shared" si="23"/>
        <v>0</v>
      </c>
      <c r="AR206" s="161" t="s">
        <v>91</v>
      </c>
      <c r="AT206" s="161" t="s">
        <v>169</v>
      </c>
      <c r="AU206" s="161" t="s">
        <v>85</v>
      </c>
      <c r="AY206" s="17" t="s">
        <v>167</v>
      </c>
      <c r="BE206" s="96">
        <f t="shared" si="24"/>
        <v>0</v>
      </c>
      <c r="BF206" s="96">
        <f t="shared" si="25"/>
        <v>0</v>
      </c>
      <c r="BG206" s="96">
        <f t="shared" si="26"/>
        <v>0</v>
      </c>
      <c r="BH206" s="96">
        <f t="shared" si="27"/>
        <v>0</v>
      </c>
      <c r="BI206" s="96">
        <f t="shared" si="28"/>
        <v>0</v>
      </c>
      <c r="BJ206" s="17" t="s">
        <v>85</v>
      </c>
      <c r="BK206" s="162">
        <f t="shared" si="29"/>
        <v>0</v>
      </c>
      <c r="BL206" s="17" t="s">
        <v>91</v>
      </c>
      <c r="BM206" s="161" t="s">
        <v>642</v>
      </c>
    </row>
    <row r="207" spans="2:65" s="1" customFormat="1" ht="33" customHeight="1" x14ac:dyDescent="0.2">
      <c r="B207" s="149"/>
      <c r="C207" s="150" t="s">
        <v>398</v>
      </c>
      <c r="D207" s="150" t="s">
        <v>169</v>
      </c>
      <c r="E207" s="151" t="s">
        <v>2145</v>
      </c>
      <c r="F207" s="152" t="s">
        <v>2146</v>
      </c>
      <c r="G207" s="153" t="s">
        <v>254</v>
      </c>
      <c r="H207" s="154">
        <v>10</v>
      </c>
      <c r="I207" s="155"/>
      <c r="J207" s="154">
        <f t="shared" si="20"/>
        <v>0</v>
      </c>
      <c r="K207" s="156"/>
      <c r="L207" s="33"/>
      <c r="M207" s="157" t="s">
        <v>1</v>
      </c>
      <c r="N207" s="158" t="s">
        <v>42</v>
      </c>
      <c r="P207" s="159">
        <f t="shared" si="21"/>
        <v>0</v>
      </c>
      <c r="Q207" s="159">
        <v>0</v>
      </c>
      <c r="R207" s="159">
        <f t="shared" si="22"/>
        <v>0</v>
      </c>
      <c r="S207" s="159">
        <v>0</v>
      </c>
      <c r="T207" s="160">
        <f t="shared" si="23"/>
        <v>0</v>
      </c>
      <c r="AR207" s="161" t="s">
        <v>91</v>
      </c>
      <c r="AT207" s="161" t="s">
        <v>169</v>
      </c>
      <c r="AU207" s="161" t="s">
        <v>85</v>
      </c>
      <c r="AY207" s="17" t="s">
        <v>167</v>
      </c>
      <c r="BE207" s="96">
        <f t="shared" si="24"/>
        <v>0</v>
      </c>
      <c r="BF207" s="96">
        <f t="shared" si="25"/>
        <v>0</v>
      </c>
      <c r="BG207" s="96">
        <f t="shared" si="26"/>
        <v>0</v>
      </c>
      <c r="BH207" s="96">
        <f t="shared" si="27"/>
        <v>0</v>
      </c>
      <c r="BI207" s="96">
        <f t="shared" si="28"/>
        <v>0</v>
      </c>
      <c r="BJ207" s="17" t="s">
        <v>85</v>
      </c>
      <c r="BK207" s="162">
        <f t="shared" si="29"/>
        <v>0</v>
      </c>
      <c r="BL207" s="17" t="s">
        <v>91</v>
      </c>
      <c r="BM207" s="161" t="s">
        <v>647</v>
      </c>
    </row>
    <row r="208" spans="2:65" s="1" customFormat="1" ht="16.5" customHeight="1" x14ac:dyDescent="0.2">
      <c r="B208" s="149"/>
      <c r="C208" s="150" t="s">
        <v>650</v>
      </c>
      <c r="D208" s="150" t="s">
        <v>169</v>
      </c>
      <c r="E208" s="151" t="s">
        <v>2147</v>
      </c>
      <c r="F208" s="152" t="s">
        <v>2148</v>
      </c>
      <c r="G208" s="153" t="s">
        <v>254</v>
      </c>
      <c r="H208" s="154">
        <v>1</v>
      </c>
      <c r="I208" s="155"/>
      <c r="J208" s="154">
        <f t="shared" si="20"/>
        <v>0</v>
      </c>
      <c r="K208" s="156"/>
      <c r="L208" s="33"/>
      <c r="M208" s="157" t="s">
        <v>1</v>
      </c>
      <c r="N208" s="158" t="s">
        <v>42</v>
      </c>
      <c r="P208" s="159">
        <f t="shared" si="21"/>
        <v>0</v>
      </c>
      <c r="Q208" s="159">
        <v>0</v>
      </c>
      <c r="R208" s="159">
        <f t="shared" si="22"/>
        <v>0</v>
      </c>
      <c r="S208" s="159">
        <v>0</v>
      </c>
      <c r="T208" s="160">
        <f t="shared" si="23"/>
        <v>0</v>
      </c>
      <c r="AR208" s="161" t="s">
        <v>91</v>
      </c>
      <c r="AT208" s="161" t="s">
        <v>169</v>
      </c>
      <c r="AU208" s="161" t="s">
        <v>85</v>
      </c>
      <c r="AY208" s="17" t="s">
        <v>167</v>
      </c>
      <c r="BE208" s="96">
        <f t="shared" si="24"/>
        <v>0</v>
      </c>
      <c r="BF208" s="96">
        <f t="shared" si="25"/>
        <v>0</v>
      </c>
      <c r="BG208" s="96">
        <f t="shared" si="26"/>
        <v>0</v>
      </c>
      <c r="BH208" s="96">
        <f t="shared" si="27"/>
        <v>0</v>
      </c>
      <c r="BI208" s="96">
        <f t="shared" si="28"/>
        <v>0</v>
      </c>
      <c r="BJ208" s="17" t="s">
        <v>85</v>
      </c>
      <c r="BK208" s="162">
        <f t="shared" si="29"/>
        <v>0</v>
      </c>
      <c r="BL208" s="17" t="s">
        <v>91</v>
      </c>
      <c r="BM208" s="161" t="s">
        <v>653</v>
      </c>
    </row>
    <row r="209" spans="2:65" s="1" customFormat="1" ht="16.5" customHeight="1" x14ac:dyDescent="0.2">
      <c r="B209" s="149"/>
      <c r="C209" s="150" t="s">
        <v>403</v>
      </c>
      <c r="D209" s="150" t="s">
        <v>169</v>
      </c>
      <c r="E209" s="151" t="s">
        <v>2149</v>
      </c>
      <c r="F209" s="152" t="s">
        <v>2150</v>
      </c>
      <c r="G209" s="153" t="s">
        <v>702</v>
      </c>
      <c r="H209" s="154">
        <v>43</v>
      </c>
      <c r="I209" s="155"/>
      <c r="J209" s="154">
        <f t="shared" si="20"/>
        <v>0</v>
      </c>
      <c r="K209" s="156"/>
      <c r="L209" s="33"/>
      <c r="M209" s="157" t="s">
        <v>1</v>
      </c>
      <c r="N209" s="158" t="s">
        <v>42</v>
      </c>
      <c r="P209" s="159">
        <f t="shared" si="21"/>
        <v>0</v>
      </c>
      <c r="Q209" s="159">
        <v>0</v>
      </c>
      <c r="R209" s="159">
        <f t="shared" si="22"/>
        <v>0</v>
      </c>
      <c r="S209" s="159">
        <v>0</v>
      </c>
      <c r="T209" s="160">
        <f t="shared" si="23"/>
        <v>0</v>
      </c>
      <c r="AR209" s="161" t="s">
        <v>91</v>
      </c>
      <c r="AT209" s="161" t="s">
        <v>169</v>
      </c>
      <c r="AU209" s="161" t="s">
        <v>85</v>
      </c>
      <c r="AY209" s="17" t="s">
        <v>167</v>
      </c>
      <c r="BE209" s="96">
        <f t="shared" si="24"/>
        <v>0</v>
      </c>
      <c r="BF209" s="96">
        <f t="shared" si="25"/>
        <v>0</v>
      </c>
      <c r="BG209" s="96">
        <f t="shared" si="26"/>
        <v>0</v>
      </c>
      <c r="BH209" s="96">
        <f t="shared" si="27"/>
        <v>0</v>
      </c>
      <c r="BI209" s="96">
        <f t="shared" si="28"/>
        <v>0</v>
      </c>
      <c r="BJ209" s="17" t="s">
        <v>85</v>
      </c>
      <c r="BK209" s="162">
        <f t="shared" si="29"/>
        <v>0</v>
      </c>
      <c r="BL209" s="17" t="s">
        <v>91</v>
      </c>
      <c r="BM209" s="161" t="s">
        <v>657</v>
      </c>
    </row>
    <row r="210" spans="2:65" s="1" customFormat="1" ht="16.5" customHeight="1" x14ac:dyDescent="0.2">
      <c r="B210" s="149"/>
      <c r="C210" s="150" t="s">
        <v>660</v>
      </c>
      <c r="D210" s="150" t="s">
        <v>169</v>
      </c>
      <c r="E210" s="151" t="s">
        <v>2151</v>
      </c>
      <c r="F210" s="152" t="s">
        <v>2152</v>
      </c>
      <c r="G210" s="153" t="s">
        <v>702</v>
      </c>
      <c r="H210" s="154">
        <v>22</v>
      </c>
      <c r="I210" s="155"/>
      <c r="J210" s="154">
        <f t="shared" si="20"/>
        <v>0</v>
      </c>
      <c r="K210" s="156"/>
      <c r="L210" s="33"/>
      <c r="M210" s="157" t="s">
        <v>1</v>
      </c>
      <c r="N210" s="158" t="s">
        <v>42</v>
      </c>
      <c r="P210" s="159">
        <f t="shared" si="21"/>
        <v>0</v>
      </c>
      <c r="Q210" s="159">
        <v>0</v>
      </c>
      <c r="R210" s="159">
        <f t="shared" si="22"/>
        <v>0</v>
      </c>
      <c r="S210" s="159">
        <v>0</v>
      </c>
      <c r="T210" s="160">
        <f t="shared" si="23"/>
        <v>0</v>
      </c>
      <c r="AR210" s="161" t="s">
        <v>91</v>
      </c>
      <c r="AT210" s="161" t="s">
        <v>169</v>
      </c>
      <c r="AU210" s="161" t="s">
        <v>85</v>
      </c>
      <c r="AY210" s="17" t="s">
        <v>167</v>
      </c>
      <c r="BE210" s="96">
        <f t="shared" si="24"/>
        <v>0</v>
      </c>
      <c r="BF210" s="96">
        <f t="shared" si="25"/>
        <v>0</v>
      </c>
      <c r="BG210" s="96">
        <f t="shared" si="26"/>
        <v>0</v>
      </c>
      <c r="BH210" s="96">
        <f t="shared" si="27"/>
        <v>0</v>
      </c>
      <c r="BI210" s="96">
        <f t="shared" si="28"/>
        <v>0</v>
      </c>
      <c r="BJ210" s="17" t="s">
        <v>85</v>
      </c>
      <c r="BK210" s="162">
        <f t="shared" si="29"/>
        <v>0</v>
      </c>
      <c r="BL210" s="17" t="s">
        <v>91</v>
      </c>
      <c r="BM210" s="161" t="s">
        <v>663</v>
      </c>
    </row>
    <row r="211" spans="2:65" s="1" customFormat="1" ht="16.5" customHeight="1" x14ac:dyDescent="0.2">
      <c r="B211" s="149"/>
      <c r="C211" s="150" t="s">
        <v>408</v>
      </c>
      <c r="D211" s="150" t="s">
        <v>169</v>
      </c>
      <c r="E211" s="151" t="s">
        <v>2153</v>
      </c>
      <c r="F211" s="152" t="s">
        <v>2154</v>
      </c>
      <c r="G211" s="153" t="s">
        <v>702</v>
      </c>
      <c r="H211" s="154">
        <v>15.4</v>
      </c>
      <c r="I211" s="155"/>
      <c r="J211" s="154">
        <f t="shared" si="20"/>
        <v>0</v>
      </c>
      <c r="K211" s="156"/>
      <c r="L211" s="33"/>
      <c r="M211" s="157" t="s">
        <v>1</v>
      </c>
      <c r="N211" s="158" t="s">
        <v>42</v>
      </c>
      <c r="P211" s="159">
        <f t="shared" si="21"/>
        <v>0</v>
      </c>
      <c r="Q211" s="159">
        <v>0</v>
      </c>
      <c r="R211" s="159">
        <f t="shared" si="22"/>
        <v>0</v>
      </c>
      <c r="S211" s="159">
        <v>0</v>
      </c>
      <c r="T211" s="160">
        <f t="shared" si="23"/>
        <v>0</v>
      </c>
      <c r="AR211" s="161" t="s">
        <v>91</v>
      </c>
      <c r="AT211" s="161" t="s">
        <v>169</v>
      </c>
      <c r="AU211" s="161" t="s">
        <v>85</v>
      </c>
      <c r="AY211" s="17" t="s">
        <v>167</v>
      </c>
      <c r="BE211" s="96">
        <f t="shared" si="24"/>
        <v>0</v>
      </c>
      <c r="BF211" s="96">
        <f t="shared" si="25"/>
        <v>0</v>
      </c>
      <c r="BG211" s="96">
        <f t="shared" si="26"/>
        <v>0</v>
      </c>
      <c r="BH211" s="96">
        <f t="shared" si="27"/>
        <v>0</v>
      </c>
      <c r="BI211" s="96">
        <f t="shared" si="28"/>
        <v>0</v>
      </c>
      <c r="BJ211" s="17" t="s">
        <v>85</v>
      </c>
      <c r="BK211" s="162">
        <f t="shared" si="29"/>
        <v>0</v>
      </c>
      <c r="BL211" s="17" t="s">
        <v>91</v>
      </c>
      <c r="BM211" s="161" t="s">
        <v>667</v>
      </c>
    </row>
    <row r="212" spans="2:65" s="1" customFormat="1" ht="16.5" customHeight="1" x14ac:dyDescent="0.2">
      <c r="B212" s="149"/>
      <c r="C212" s="150" t="s">
        <v>669</v>
      </c>
      <c r="D212" s="150" t="s">
        <v>169</v>
      </c>
      <c r="E212" s="151" t="s">
        <v>2155</v>
      </c>
      <c r="F212" s="152" t="s">
        <v>2156</v>
      </c>
      <c r="G212" s="153" t="s">
        <v>702</v>
      </c>
      <c r="H212" s="154">
        <v>8</v>
      </c>
      <c r="I212" s="155"/>
      <c r="J212" s="154">
        <f t="shared" si="20"/>
        <v>0</v>
      </c>
      <c r="K212" s="156"/>
      <c r="L212" s="33"/>
      <c r="M212" s="157" t="s">
        <v>1</v>
      </c>
      <c r="N212" s="158" t="s">
        <v>42</v>
      </c>
      <c r="P212" s="159">
        <f t="shared" si="21"/>
        <v>0</v>
      </c>
      <c r="Q212" s="159">
        <v>0</v>
      </c>
      <c r="R212" s="159">
        <f t="shared" si="22"/>
        <v>0</v>
      </c>
      <c r="S212" s="159">
        <v>0</v>
      </c>
      <c r="T212" s="160">
        <f t="shared" si="23"/>
        <v>0</v>
      </c>
      <c r="AR212" s="161" t="s">
        <v>91</v>
      </c>
      <c r="AT212" s="161" t="s">
        <v>169</v>
      </c>
      <c r="AU212" s="161" t="s">
        <v>85</v>
      </c>
      <c r="AY212" s="17" t="s">
        <v>167</v>
      </c>
      <c r="BE212" s="96">
        <f t="shared" si="24"/>
        <v>0</v>
      </c>
      <c r="BF212" s="96">
        <f t="shared" si="25"/>
        <v>0</v>
      </c>
      <c r="BG212" s="96">
        <f t="shared" si="26"/>
        <v>0</v>
      </c>
      <c r="BH212" s="96">
        <f t="shared" si="27"/>
        <v>0</v>
      </c>
      <c r="BI212" s="96">
        <f t="shared" si="28"/>
        <v>0</v>
      </c>
      <c r="BJ212" s="17" t="s">
        <v>85</v>
      </c>
      <c r="BK212" s="162">
        <f t="shared" si="29"/>
        <v>0</v>
      </c>
      <c r="BL212" s="17" t="s">
        <v>91</v>
      </c>
      <c r="BM212" s="161" t="s">
        <v>672</v>
      </c>
    </row>
    <row r="213" spans="2:65" s="1" customFormat="1" ht="16.5" customHeight="1" x14ac:dyDescent="0.2">
      <c r="B213" s="149"/>
      <c r="C213" s="150" t="s">
        <v>412</v>
      </c>
      <c r="D213" s="150" t="s">
        <v>169</v>
      </c>
      <c r="E213" s="151" t="s">
        <v>2157</v>
      </c>
      <c r="F213" s="152" t="s">
        <v>2158</v>
      </c>
      <c r="G213" s="153" t="s">
        <v>254</v>
      </c>
      <c r="H213" s="154">
        <v>30</v>
      </c>
      <c r="I213" s="155"/>
      <c r="J213" s="154">
        <f t="shared" si="20"/>
        <v>0</v>
      </c>
      <c r="K213" s="156"/>
      <c r="L213" s="33"/>
      <c r="M213" s="157" t="s">
        <v>1</v>
      </c>
      <c r="N213" s="158" t="s">
        <v>42</v>
      </c>
      <c r="P213" s="159">
        <f t="shared" si="21"/>
        <v>0</v>
      </c>
      <c r="Q213" s="159">
        <v>0</v>
      </c>
      <c r="R213" s="159">
        <f t="shared" si="22"/>
        <v>0</v>
      </c>
      <c r="S213" s="159">
        <v>0</v>
      </c>
      <c r="T213" s="160">
        <f t="shared" si="23"/>
        <v>0</v>
      </c>
      <c r="AR213" s="161" t="s">
        <v>91</v>
      </c>
      <c r="AT213" s="161" t="s">
        <v>169</v>
      </c>
      <c r="AU213" s="161" t="s">
        <v>85</v>
      </c>
      <c r="AY213" s="17" t="s">
        <v>167</v>
      </c>
      <c r="BE213" s="96">
        <f t="shared" si="24"/>
        <v>0</v>
      </c>
      <c r="BF213" s="96">
        <f t="shared" si="25"/>
        <v>0</v>
      </c>
      <c r="BG213" s="96">
        <f t="shared" si="26"/>
        <v>0</v>
      </c>
      <c r="BH213" s="96">
        <f t="shared" si="27"/>
        <v>0</v>
      </c>
      <c r="BI213" s="96">
        <f t="shared" si="28"/>
        <v>0</v>
      </c>
      <c r="BJ213" s="17" t="s">
        <v>85</v>
      </c>
      <c r="BK213" s="162">
        <f t="shared" si="29"/>
        <v>0</v>
      </c>
      <c r="BL213" s="17" t="s">
        <v>91</v>
      </c>
      <c r="BM213" s="161" t="s">
        <v>677</v>
      </c>
    </row>
    <row r="214" spans="2:65" s="1" customFormat="1" ht="16.5" customHeight="1" x14ac:dyDescent="0.2">
      <c r="B214" s="149"/>
      <c r="C214" s="150" t="s">
        <v>678</v>
      </c>
      <c r="D214" s="150" t="s">
        <v>169</v>
      </c>
      <c r="E214" s="151" t="s">
        <v>2159</v>
      </c>
      <c r="F214" s="152" t="s">
        <v>2160</v>
      </c>
      <c r="G214" s="153" t="s">
        <v>702</v>
      </c>
      <c r="H214" s="154">
        <v>16.7</v>
      </c>
      <c r="I214" s="155"/>
      <c r="J214" s="154">
        <f t="shared" si="20"/>
        <v>0</v>
      </c>
      <c r="K214" s="156"/>
      <c r="L214" s="33"/>
      <c r="M214" s="157" t="s">
        <v>1</v>
      </c>
      <c r="N214" s="158" t="s">
        <v>42</v>
      </c>
      <c r="P214" s="159">
        <f t="shared" si="21"/>
        <v>0</v>
      </c>
      <c r="Q214" s="159">
        <v>0</v>
      </c>
      <c r="R214" s="159">
        <f t="shared" si="22"/>
        <v>0</v>
      </c>
      <c r="S214" s="159">
        <v>0</v>
      </c>
      <c r="T214" s="160">
        <f t="shared" si="23"/>
        <v>0</v>
      </c>
      <c r="AR214" s="161" t="s">
        <v>91</v>
      </c>
      <c r="AT214" s="161" t="s">
        <v>169</v>
      </c>
      <c r="AU214" s="161" t="s">
        <v>85</v>
      </c>
      <c r="AY214" s="17" t="s">
        <v>167</v>
      </c>
      <c r="BE214" s="96">
        <f t="shared" si="24"/>
        <v>0</v>
      </c>
      <c r="BF214" s="96">
        <f t="shared" si="25"/>
        <v>0</v>
      </c>
      <c r="BG214" s="96">
        <f t="shared" si="26"/>
        <v>0</v>
      </c>
      <c r="BH214" s="96">
        <f t="shared" si="27"/>
        <v>0</v>
      </c>
      <c r="BI214" s="96">
        <f t="shared" si="28"/>
        <v>0</v>
      </c>
      <c r="BJ214" s="17" t="s">
        <v>85</v>
      </c>
      <c r="BK214" s="162">
        <f t="shared" si="29"/>
        <v>0</v>
      </c>
      <c r="BL214" s="17" t="s">
        <v>91</v>
      </c>
      <c r="BM214" s="161" t="s">
        <v>681</v>
      </c>
    </row>
    <row r="215" spans="2:65" s="1" customFormat="1" ht="21.75" customHeight="1" x14ac:dyDescent="0.2">
      <c r="B215" s="149"/>
      <c r="C215" s="150" t="s">
        <v>418</v>
      </c>
      <c r="D215" s="150" t="s">
        <v>169</v>
      </c>
      <c r="E215" s="151" t="s">
        <v>887</v>
      </c>
      <c r="F215" s="152" t="s">
        <v>888</v>
      </c>
      <c r="G215" s="153" t="s">
        <v>201</v>
      </c>
      <c r="H215" s="154">
        <v>1.2</v>
      </c>
      <c r="I215" s="155"/>
      <c r="J215" s="154">
        <f t="shared" si="20"/>
        <v>0</v>
      </c>
      <c r="K215" s="156"/>
      <c r="L215" s="33"/>
      <c r="M215" s="157" t="s">
        <v>1</v>
      </c>
      <c r="N215" s="158" t="s">
        <v>42</v>
      </c>
      <c r="P215" s="159">
        <f t="shared" si="21"/>
        <v>0</v>
      </c>
      <c r="Q215" s="159">
        <v>0</v>
      </c>
      <c r="R215" s="159">
        <f t="shared" si="22"/>
        <v>0</v>
      </c>
      <c r="S215" s="159">
        <v>0</v>
      </c>
      <c r="T215" s="160">
        <f t="shared" si="23"/>
        <v>0</v>
      </c>
      <c r="AR215" s="161" t="s">
        <v>91</v>
      </c>
      <c r="AT215" s="161" t="s">
        <v>169</v>
      </c>
      <c r="AU215" s="161" t="s">
        <v>85</v>
      </c>
      <c r="AY215" s="17" t="s">
        <v>167</v>
      </c>
      <c r="BE215" s="96">
        <f t="shared" si="24"/>
        <v>0</v>
      </c>
      <c r="BF215" s="96">
        <f t="shared" si="25"/>
        <v>0</v>
      </c>
      <c r="BG215" s="96">
        <f t="shared" si="26"/>
        <v>0</v>
      </c>
      <c r="BH215" s="96">
        <f t="shared" si="27"/>
        <v>0</v>
      </c>
      <c r="BI215" s="96">
        <f t="shared" si="28"/>
        <v>0</v>
      </c>
      <c r="BJ215" s="17" t="s">
        <v>85</v>
      </c>
      <c r="BK215" s="162">
        <f t="shared" si="29"/>
        <v>0</v>
      </c>
      <c r="BL215" s="17" t="s">
        <v>91</v>
      </c>
      <c r="BM215" s="161" t="s">
        <v>690</v>
      </c>
    </row>
    <row r="216" spans="2:65" s="1" customFormat="1" ht="24.2" customHeight="1" x14ac:dyDescent="0.2">
      <c r="B216" s="149"/>
      <c r="C216" s="150" t="s">
        <v>691</v>
      </c>
      <c r="D216" s="150" t="s">
        <v>169</v>
      </c>
      <c r="E216" s="151" t="s">
        <v>891</v>
      </c>
      <c r="F216" s="152" t="s">
        <v>892</v>
      </c>
      <c r="G216" s="153" t="s">
        <v>201</v>
      </c>
      <c r="H216" s="154">
        <v>34.799999999999997</v>
      </c>
      <c r="I216" s="155"/>
      <c r="J216" s="154">
        <f t="shared" si="20"/>
        <v>0</v>
      </c>
      <c r="K216" s="156"/>
      <c r="L216" s="33"/>
      <c r="M216" s="157" t="s">
        <v>1</v>
      </c>
      <c r="N216" s="158" t="s">
        <v>42</v>
      </c>
      <c r="P216" s="159">
        <f t="shared" si="21"/>
        <v>0</v>
      </c>
      <c r="Q216" s="159">
        <v>0</v>
      </c>
      <c r="R216" s="159">
        <f t="shared" si="22"/>
        <v>0</v>
      </c>
      <c r="S216" s="159">
        <v>0</v>
      </c>
      <c r="T216" s="160">
        <f t="shared" si="23"/>
        <v>0</v>
      </c>
      <c r="AR216" s="161" t="s">
        <v>91</v>
      </c>
      <c r="AT216" s="161" t="s">
        <v>169</v>
      </c>
      <c r="AU216" s="161" t="s">
        <v>85</v>
      </c>
      <c r="AY216" s="17" t="s">
        <v>167</v>
      </c>
      <c r="BE216" s="96">
        <f t="shared" si="24"/>
        <v>0</v>
      </c>
      <c r="BF216" s="96">
        <f t="shared" si="25"/>
        <v>0</v>
      </c>
      <c r="BG216" s="96">
        <f t="shared" si="26"/>
        <v>0</v>
      </c>
      <c r="BH216" s="96">
        <f t="shared" si="27"/>
        <v>0</v>
      </c>
      <c r="BI216" s="96">
        <f t="shared" si="28"/>
        <v>0</v>
      </c>
      <c r="BJ216" s="17" t="s">
        <v>85</v>
      </c>
      <c r="BK216" s="162">
        <f t="shared" si="29"/>
        <v>0</v>
      </c>
      <c r="BL216" s="17" t="s">
        <v>91</v>
      </c>
      <c r="BM216" s="161" t="s">
        <v>694</v>
      </c>
    </row>
    <row r="217" spans="2:65" s="1" customFormat="1" ht="24.2" customHeight="1" x14ac:dyDescent="0.2">
      <c r="B217" s="149"/>
      <c r="C217" s="150" t="s">
        <v>422</v>
      </c>
      <c r="D217" s="150" t="s">
        <v>169</v>
      </c>
      <c r="E217" s="151" t="s">
        <v>894</v>
      </c>
      <c r="F217" s="152" t="s">
        <v>895</v>
      </c>
      <c r="G217" s="153" t="s">
        <v>201</v>
      </c>
      <c r="H217" s="154">
        <v>1.2</v>
      </c>
      <c r="I217" s="155"/>
      <c r="J217" s="154">
        <f t="shared" si="20"/>
        <v>0</v>
      </c>
      <c r="K217" s="156"/>
      <c r="L217" s="33"/>
      <c r="M217" s="157" t="s">
        <v>1</v>
      </c>
      <c r="N217" s="158" t="s">
        <v>42</v>
      </c>
      <c r="P217" s="159">
        <f t="shared" si="21"/>
        <v>0</v>
      </c>
      <c r="Q217" s="159">
        <v>0</v>
      </c>
      <c r="R217" s="159">
        <f t="shared" si="22"/>
        <v>0</v>
      </c>
      <c r="S217" s="159">
        <v>0</v>
      </c>
      <c r="T217" s="160">
        <f t="shared" si="23"/>
        <v>0</v>
      </c>
      <c r="AR217" s="161" t="s">
        <v>91</v>
      </c>
      <c r="AT217" s="161" t="s">
        <v>169</v>
      </c>
      <c r="AU217" s="161" t="s">
        <v>85</v>
      </c>
      <c r="AY217" s="17" t="s">
        <v>167</v>
      </c>
      <c r="BE217" s="96">
        <f t="shared" si="24"/>
        <v>0</v>
      </c>
      <c r="BF217" s="96">
        <f t="shared" si="25"/>
        <v>0</v>
      </c>
      <c r="BG217" s="96">
        <f t="shared" si="26"/>
        <v>0</v>
      </c>
      <c r="BH217" s="96">
        <f t="shared" si="27"/>
        <v>0</v>
      </c>
      <c r="BI217" s="96">
        <f t="shared" si="28"/>
        <v>0</v>
      </c>
      <c r="BJ217" s="17" t="s">
        <v>85</v>
      </c>
      <c r="BK217" s="162">
        <f t="shared" si="29"/>
        <v>0</v>
      </c>
      <c r="BL217" s="17" t="s">
        <v>91</v>
      </c>
      <c r="BM217" s="161" t="s">
        <v>698</v>
      </c>
    </row>
    <row r="218" spans="2:65" s="1" customFormat="1" ht="24.2" customHeight="1" x14ac:dyDescent="0.2">
      <c r="B218" s="149"/>
      <c r="C218" s="150" t="s">
        <v>699</v>
      </c>
      <c r="D218" s="150" t="s">
        <v>169</v>
      </c>
      <c r="E218" s="151" t="s">
        <v>898</v>
      </c>
      <c r="F218" s="152" t="s">
        <v>899</v>
      </c>
      <c r="G218" s="153" t="s">
        <v>201</v>
      </c>
      <c r="H218" s="154">
        <v>4.8</v>
      </c>
      <c r="I218" s="155"/>
      <c r="J218" s="154">
        <f t="shared" ref="J218:J219" si="30">ROUND(I218*H218,3)</f>
        <v>0</v>
      </c>
      <c r="K218" s="156"/>
      <c r="L218" s="33"/>
      <c r="M218" s="157" t="s">
        <v>1</v>
      </c>
      <c r="N218" s="158" t="s">
        <v>42</v>
      </c>
      <c r="P218" s="159">
        <f t="shared" ref="P218:P219" si="31">O218*H218</f>
        <v>0</v>
      </c>
      <c r="Q218" s="159">
        <v>0</v>
      </c>
      <c r="R218" s="159">
        <f t="shared" ref="R218:R219" si="32">Q218*H218</f>
        <v>0</v>
      </c>
      <c r="S218" s="159">
        <v>0</v>
      </c>
      <c r="T218" s="160">
        <f t="shared" ref="T218:T219" si="33">S218*H218</f>
        <v>0</v>
      </c>
      <c r="AR218" s="161" t="s">
        <v>91</v>
      </c>
      <c r="AT218" s="161" t="s">
        <v>169</v>
      </c>
      <c r="AU218" s="161" t="s">
        <v>85</v>
      </c>
      <c r="AY218" s="17" t="s">
        <v>167</v>
      </c>
      <c r="BE218" s="96">
        <f t="shared" si="24"/>
        <v>0</v>
      </c>
      <c r="BF218" s="96">
        <f t="shared" si="25"/>
        <v>0</v>
      </c>
      <c r="BG218" s="96">
        <f t="shared" si="26"/>
        <v>0</v>
      </c>
      <c r="BH218" s="96">
        <f t="shared" si="27"/>
        <v>0</v>
      </c>
      <c r="BI218" s="96">
        <f t="shared" si="28"/>
        <v>0</v>
      </c>
      <c r="BJ218" s="17" t="s">
        <v>85</v>
      </c>
      <c r="BK218" s="162">
        <f t="shared" si="29"/>
        <v>0</v>
      </c>
      <c r="BL218" s="17" t="s">
        <v>91</v>
      </c>
      <c r="BM218" s="161" t="s">
        <v>703</v>
      </c>
    </row>
    <row r="219" spans="2:65" s="1" customFormat="1" ht="24.2" customHeight="1" x14ac:dyDescent="0.2">
      <c r="B219" s="149"/>
      <c r="C219" s="150" t="s">
        <v>427</v>
      </c>
      <c r="D219" s="150" t="s">
        <v>169</v>
      </c>
      <c r="E219" s="151" t="s">
        <v>901</v>
      </c>
      <c r="F219" s="152" t="s">
        <v>902</v>
      </c>
      <c r="G219" s="153" t="s">
        <v>201</v>
      </c>
      <c r="H219" s="154">
        <v>1.2</v>
      </c>
      <c r="I219" s="155"/>
      <c r="J219" s="154">
        <f t="shared" si="30"/>
        <v>0</v>
      </c>
      <c r="K219" s="156"/>
      <c r="L219" s="33"/>
      <c r="M219" s="157" t="s">
        <v>1</v>
      </c>
      <c r="N219" s="158" t="s">
        <v>42</v>
      </c>
      <c r="P219" s="159">
        <f t="shared" si="31"/>
        <v>0</v>
      </c>
      <c r="Q219" s="159">
        <v>0</v>
      </c>
      <c r="R219" s="159">
        <f t="shared" si="32"/>
        <v>0</v>
      </c>
      <c r="S219" s="159">
        <v>0</v>
      </c>
      <c r="T219" s="160">
        <f t="shared" si="33"/>
        <v>0</v>
      </c>
      <c r="AR219" s="161" t="s">
        <v>91</v>
      </c>
      <c r="AT219" s="161" t="s">
        <v>169</v>
      </c>
      <c r="AU219" s="161" t="s">
        <v>85</v>
      </c>
      <c r="AY219" s="17" t="s">
        <v>167</v>
      </c>
      <c r="BE219" s="96">
        <f t="shared" si="24"/>
        <v>0</v>
      </c>
      <c r="BF219" s="96">
        <f t="shared" si="25"/>
        <v>0</v>
      </c>
      <c r="BG219" s="96">
        <f t="shared" si="26"/>
        <v>0</v>
      </c>
      <c r="BH219" s="96">
        <f t="shared" si="27"/>
        <v>0</v>
      </c>
      <c r="BI219" s="96">
        <f t="shared" si="28"/>
        <v>0</v>
      </c>
      <c r="BJ219" s="17" t="s">
        <v>85</v>
      </c>
      <c r="BK219" s="162">
        <f t="shared" si="29"/>
        <v>0</v>
      </c>
      <c r="BL219" s="17" t="s">
        <v>91</v>
      </c>
      <c r="BM219" s="161" t="s">
        <v>706</v>
      </c>
    </row>
    <row r="220" spans="2:65" s="11" customFormat="1" ht="25.9" hidden="1" customHeight="1" x14ac:dyDescent="0.2">
      <c r="B220" s="137"/>
      <c r="D220" s="138"/>
      <c r="E220" s="139"/>
      <c r="F220" s="139"/>
      <c r="I220" s="140"/>
      <c r="J220" s="141"/>
      <c r="L220" s="137"/>
      <c r="M220" s="142"/>
      <c r="P220" s="143"/>
      <c r="R220" s="143"/>
      <c r="T220" s="144"/>
      <c r="AR220" s="138"/>
      <c r="AT220" s="145"/>
      <c r="AU220" s="145"/>
      <c r="AY220" s="138"/>
      <c r="BK220" s="146"/>
    </row>
    <row r="221" spans="2:65" s="1" customFormat="1" ht="66.75" hidden="1" customHeight="1" x14ac:dyDescent="0.2">
      <c r="B221" s="149"/>
      <c r="C221" s="191"/>
      <c r="D221" s="191"/>
      <c r="E221" s="192"/>
      <c r="F221" s="193"/>
      <c r="G221" s="194"/>
      <c r="H221" s="195"/>
      <c r="I221" s="196"/>
      <c r="J221" s="195"/>
      <c r="K221" s="197"/>
      <c r="L221" s="198"/>
      <c r="M221" s="199"/>
      <c r="N221" s="200"/>
      <c r="P221" s="159"/>
      <c r="Q221" s="159"/>
      <c r="R221" s="159"/>
      <c r="S221" s="159"/>
      <c r="T221" s="160"/>
      <c r="AR221" s="161"/>
      <c r="AT221" s="161"/>
      <c r="AU221" s="161"/>
      <c r="AY221" s="17"/>
      <c r="BE221" s="96"/>
      <c r="BF221" s="96"/>
      <c r="BG221" s="96"/>
      <c r="BH221" s="96"/>
      <c r="BI221" s="96"/>
      <c r="BJ221" s="17"/>
      <c r="BK221" s="162"/>
      <c r="BL221" s="17"/>
      <c r="BM221" s="161"/>
    </row>
    <row r="222" spans="2:65" s="1" customFormat="1" ht="24.2" hidden="1" customHeight="1" x14ac:dyDescent="0.2">
      <c r="B222" s="149"/>
      <c r="C222" s="191"/>
      <c r="D222" s="191"/>
      <c r="E222" s="192"/>
      <c r="F222" s="193"/>
      <c r="G222" s="194"/>
      <c r="H222" s="195"/>
      <c r="I222" s="196"/>
      <c r="J222" s="195"/>
      <c r="K222" s="197"/>
      <c r="L222" s="198"/>
      <c r="M222" s="201"/>
      <c r="N222" s="202"/>
      <c r="O222" s="203"/>
      <c r="P222" s="204"/>
      <c r="Q222" s="204"/>
      <c r="R222" s="204"/>
      <c r="S222" s="204"/>
      <c r="T222" s="205"/>
      <c r="AR222" s="161"/>
      <c r="AT222" s="161"/>
      <c r="AU222" s="161"/>
      <c r="AY222" s="17"/>
      <c r="BE222" s="96"/>
      <c r="BF222" s="96"/>
      <c r="BG222" s="96"/>
      <c r="BH222" s="96"/>
      <c r="BI222" s="96"/>
      <c r="BJ222" s="17"/>
      <c r="BK222" s="162"/>
      <c r="BL222" s="17"/>
      <c r="BM222" s="161"/>
    </row>
    <row r="223" spans="2:65" s="1" customFormat="1" ht="6.95" customHeight="1" x14ac:dyDescent="0.2">
      <c r="B223" s="48"/>
      <c r="C223" s="49"/>
      <c r="D223" s="49"/>
      <c r="E223" s="49"/>
      <c r="F223" s="49"/>
      <c r="G223" s="49"/>
      <c r="H223" s="49"/>
      <c r="I223" s="49"/>
      <c r="J223" s="49"/>
      <c r="K223" s="49"/>
      <c r="L223" s="33"/>
    </row>
  </sheetData>
  <autoFilter ref="C118:K222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87"/>
  <sheetViews>
    <sheetView showGridLines="0" workbookViewId="0">
      <selection activeCell="A30" sqref="A30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23" t="s">
        <v>5</v>
      </c>
      <c r="M2" s="224"/>
      <c r="N2" s="224"/>
      <c r="O2" s="224"/>
      <c r="P2" s="224"/>
      <c r="Q2" s="224"/>
      <c r="R2" s="224"/>
      <c r="S2" s="224"/>
      <c r="T2" s="224"/>
      <c r="U2" s="224"/>
      <c r="V2" s="224"/>
      <c r="AT2" s="17" t="s">
        <v>90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76</v>
      </c>
    </row>
    <row r="4" spans="2:46" ht="24.95" customHeight="1" x14ac:dyDescent="0.2">
      <c r="B4" s="20"/>
      <c r="D4" s="21" t="s">
        <v>118</v>
      </c>
      <c r="L4" s="20"/>
      <c r="M4" s="102" t="s">
        <v>8</v>
      </c>
      <c r="AT4" s="17" t="s">
        <v>3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13</v>
      </c>
      <c r="L6" s="20"/>
    </row>
    <row r="7" spans="2:46" ht="16.5" customHeight="1" x14ac:dyDescent="0.2">
      <c r="B7" s="20"/>
      <c r="E7" s="256" t="str">
        <f>'Rekapitulácia stavby'!K6</f>
        <v>Bratislava KS IZS Tomášikova 28A - rekonštrukcia priestorov</v>
      </c>
      <c r="F7" s="257"/>
      <c r="G7" s="257"/>
      <c r="H7" s="257"/>
      <c r="L7" s="20"/>
    </row>
    <row r="8" spans="2:46" s="1" customFormat="1" ht="12" customHeight="1" x14ac:dyDescent="0.2">
      <c r="B8" s="33"/>
      <c r="D8" s="27" t="s">
        <v>119</v>
      </c>
      <c r="L8" s="33"/>
    </row>
    <row r="9" spans="2:46" s="1" customFormat="1" ht="16.5" customHeight="1" x14ac:dyDescent="0.2">
      <c r="B9" s="33"/>
      <c r="E9" s="237" t="s">
        <v>2161</v>
      </c>
      <c r="F9" s="255"/>
      <c r="G9" s="255"/>
      <c r="H9" s="255"/>
      <c r="L9" s="33"/>
    </row>
    <row r="10" spans="2:46" s="1" customFormat="1" x14ac:dyDescent="0.2">
      <c r="B10" s="33"/>
      <c r="L10" s="33"/>
    </row>
    <row r="11" spans="2:46" s="1" customFormat="1" ht="12" customHeight="1" x14ac:dyDescent="0.2">
      <c r="B11" s="33"/>
      <c r="D11" s="27" t="s">
        <v>15</v>
      </c>
      <c r="F11" s="25" t="s">
        <v>1</v>
      </c>
      <c r="I11" s="27" t="s">
        <v>16</v>
      </c>
      <c r="J11" s="25" t="s">
        <v>1</v>
      </c>
      <c r="L11" s="33"/>
    </row>
    <row r="12" spans="2:46" s="1" customFormat="1" ht="12" customHeight="1" x14ac:dyDescent="0.2">
      <c r="B12" s="33"/>
      <c r="D12" s="27" t="s">
        <v>17</v>
      </c>
      <c r="F12" s="25" t="s">
        <v>18</v>
      </c>
      <c r="I12" s="27" t="s">
        <v>19</v>
      </c>
      <c r="J12" s="56" t="str">
        <f>'Rekapitulácia stavby'!AN8</f>
        <v>14. 6. 2022</v>
      </c>
      <c r="L12" s="33"/>
    </row>
    <row r="13" spans="2:46" s="1" customFormat="1" ht="10.9" customHeight="1" x14ac:dyDescent="0.2">
      <c r="B13" s="33"/>
      <c r="L13" s="33"/>
    </row>
    <row r="14" spans="2:46" s="1" customFormat="1" ht="12" customHeight="1" x14ac:dyDescent="0.2">
      <c r="B14" s="33"/>
      <c r="D14" s="27" t="s">
        <v>21</v>
      </c>
      <c r="I14" s="27" t="s">
        <v>22</v>
      </c>
      <c r="J14" s="25" t="str">
        <f>IF('Rekapitulácia stavby'!AN10="","",'Rekapitulácia stavby'!AN10)</f>
        <v/>
      </c>
      <c r="L14" s="33"/>
    </row>
    <row r="15" spans="2:46" s="1" customFormat="1" ht="18" customHeight="1" x14ac:dyDescent="0.2">
      <c r="B15" s="33"/>
      <c r="E15" s="25" t="str">
        <f>IF('Rekapitulácia stavby'!E11="","",'Rekapitulácia stavby'!E11)</f>
        <v xml:space="preserve"> </v>
      </c>
      <c r="I15" s="27" t="s">
        <v>24</v>
      </c>
      <c r="J15" s="25" t="str">
        <f>IF('Rekapitulácia stavby'!AN11="","",'Rekapitulácia stavby'!AN11)</f>
        <v/>
      </c>
      <c r="L15" s="33"/>
    </row>
    <row r="16" spans="2:46" s="1" customFormat="1" ht="6.95" customHeight="1" x14ac:dyDescent="0.2">
      <c r="B16" s="33"/>
      <c r="L16" s="33"/>
    </row>
    <row r="17" spans="2:12" s="1" customFormat="1" ht="12" customHeight="1" x14ac:dyDescent="0.2">
      <c r="B17" s="33"/>
      <c r="D17" s="27" t="s">
        <v>25</v>
      </c>
      <c r="I17" s="27" t="s">
        <v>22</v>
      </c>
      <c r="J17" s="28" t="str">
        <f>'Rekapitulácia stavby'!AN13</f>
        <v>Vyplň údaj</v>
      </c>
      <c r="L17" s="33"/>
    </row>
    <row r="18" spans="2:12" s="1" customFormat="1" ht="18" customHeight="1" x14ac:dyDescent="0.2">
      <c r="B18" s="33"/>
      <c r="E18" s="258" t="str">
        <f>'Rekapitulácia stavby'!E14</f>
        <v>Vyplň údaj</v>
      </c>
      <c r="F18" s="244"/>
      <c r="G18" s="244"/>
      <c r="H18" s="244"/>
      <c r="I18" s="27" t="s">
        <v>24</v>
      </c>
      <c r="J18" s="28" t="str">
        <f>'Rekapitulácia stavby'!AN14</f>
        <v>Vyplň údaj</v>
      </c>
      <c r="L18" s="33"/>
    </row>
    <row r="19" spans="2:12" s="1" customFormat="1" ht="6.95" customHeight="1" x14ac:dyDescent="0.2">
      <c r="B19" s="33"/>
      <c r="L19" s="33"/>
    </row>
    <row r="20" spans="2:12" s="1" customFormat="1" ht="12" customHeight="1" x14ac:dyDescent="0.2">
      <c r="B20" s="33"/>
      <c r="D20" s="27" t="s">
        <v>27</v>
      </c>
      <c r="I20" s="27" t="s">
        <v>22</v>
      </c>
      <c r="J20" s="25" t="s">
        <v>1</v>
      </c>
      <c r="L20" s="33"/>
    </row>
    <row r="21" spans="2:12" s="1" customFormat="1" ht="18" customHeight="1" x14ac:dyDescent="0.2">
      <c r="B21" s="33"/>
      <c r="E21" s="25" t="s">
        <v>28</v>
      </c>
      <c r="I21" s="27" t="s">
        <v>24</v>
      </c>
      <c r="J21" s="25" t="s">
        <v>1</v>
      </c>
      <c r="L21" s="33"/>
    </row>
    <row r="22" spans="2:12" s="1" customFormat="1" ht="6.95" customHeight="1" x14ac:dyDescent="0.2">
      <c r="B22" s="33"/>
      <c r="L22" s="33"/>
    </row>
    <row r="23" spans="2:12" s="1" customFormat="1" ht="12" customHeight="1" x14ac:dyDescent="0.2">
      <c r="B23" s="33"/>
      <c r="D23" s="27" t="s">
        <v>31</v>
      </c>
      <c r="I23" s="27" t="s">
        <v>22</v>
      </c>
      <c r="J23" s="25" t="s">
        <v>1</v>
      </c>
      <c r="L23" s="33"/>
    </row>
    <row r="24" spans="2:12" s="1" customFormat="1" ht="18" customHeight="1" x14ac:dyDescent="0.2">
      <c r="B24" s="33"/>
      <c r="E24" s="25" t="s">
        <v>32</v>
      </c>
      <c r="I24" s="27" t="s">
        <v>24</v>
      </c>
      <c r="J24" s="25" t="s">
        <v>1</v>
      </c>
      <c r="L24" s="33"/>
    </row>
    <row r="25" spans="2:12" s="1" customFormat="1" ht="6.95" customHeight="1" x14ac:dyDescent="0.2">
      <c r="B25" s="33"/>
      <c r="L25" s="33"/>
    </row>
    <row r="26" spans="2:12" s="1" customFormat="1" ht="12" customHeight="1" x14ac:dyDescent="0.2">
      <c r="B26" s="33"/>
      <c r="D26" s="27" t="s">
        <v>33</v>
      </c>
      <c r="L26" s="33"/>
    </row>
    <row r="27" spans="2:12" s="7" customFormat="1" ht="16.5" customHeight="1" x14ac:dyDescent="0.2">
      <c r="B27" s="103"/>
      <c r="E27" s="248" t="s">
        <v>1</v>
      </c>
      <c r="F27" s="248"/>
      <c r="G27" s="248"/>
      <c r="H27" s="248"/>
      <c r="L27" s="103"/>
    </row>
    <row r="28" spans="2:12" s="1" customFormat="1" ht="6.95" customHeight="1" x14ac:dyDescent="0.2">
      <c r="B28" s="33"/>
      <c r="L28" s="33"/>
    </row>
    <row r="29" spans="2:12" s="1" customFormat="1" ht="6.95" customHeight="1" x14ac:dyDescent="0.2">
      <c r="B29" s="33"/>
      <c r="D29" s="57"/>
      <c r="E29" s="57"/>
      <c r="F29" s="57"/>
      <c r="G29" s="57"/>
      <c r="H29" s="57"/>
      <c r="I29" s="57"/>
      <c r="J29" s="57"/>
      <c r="K29" s="57"/>
      <c r="L29" s="33"/>
    </row>
    <row r="30" spans="2:12" s="1" customFormat="1" ht="25.35" customHeight="1" x14ac:dyDescent="0.2">
      <c r="B30" s="33"/>
      <c r="D30" s="104" t="s">
        <v>36</v>
      </c>
      <c r="J30" s="70">
        <f>ROUND(J119, 2)</f>
        <v>0</v>
      </c>
      <c r="L30" s="33"/>
    </row>
    <row r="31" spans="2:12" s="1" customFormat="1" ht="6.95" customHeight="1" x14ac:dyDescent="0.2">
      <c r="B31" s="33"/>
      <c r="D31" s="57"/>
      <c r="E31" s="57"/>
      <c r="F31" s="57"/>
      <c r="G31" s="57"/>
      <c r="H31" s="57"/>
      <c r="I31" s="57"/>
      <c r="J31" s="57"/>
      <c r="K31" s="57"/>
      <c r="L31" s="33"/>
    </row>
    <row r="32" spans="2:12" s="1" customFormat="1" ht="14.45" customHeight="1" x14ac:dyDescent="0.2">
      <c r="B32" s="33"/>
      <c r="F32" s="36" t="s">
        <v>38</v>
      </c>
      <c r="I32" s="36" t="s">
        <v>37</v>
      </c>
      <c r="J32" s="36" t="s">
        <v>39</v>
      </c>
      <c r="L32" s="33"/>
    </row>
    <row r="33" spans="2:12" s="1" customFormat="1" ht="14.45" customHeight="1" x14ac:dyDescent="0.2">
      <c r="B33" s="33"/>
      <c r="D33" s="59" t="s">
        <v>40</v>
      </c>
      <c r="E33" s="38" t="s">
        <v>41</v>
      </c>
      <c r="F33" s="105">
        <f>ROUND((SUM(BE119:BE186)),  2)</f>
        <v>0</v>
      </c>
      <c r="G33" s="106"/>
      <c r="H33" s="106"/>
      <c r="I33" s="107">
        <v>0.2</v>
      </c>
      <c r="J33" s="105">
        <f>ROUND(((SUM(BE119:BE186))*I33),  2)</f>
        <v>0</v>
      </c>
      <c r="L33" s="33"/>
    </row>
    <row r="34" spans="2:12" s="1" customFormat="1" ht="14.45" customHeight="1" x14ac:dyDescent="0.2">
      <c r="B34" s="33"/>
      <c r="E34" s="38" t="s">
        <v>42</v>
      </c>
      <c r="F34" s="105">
        <f>ROUND((SUM(BF119:BF186)),  2)</f>
        <v>0</v>
      </c>
      <c r="G34" s="106"/>
      <c r="H34" s="106"/>
      <c r="I34" s="107">
        <v>0.2</v>
      </c>
      <c r="J34" s="105">
        <f>ROUND(((SUM(BF119:BF186))*I34),  2)</f>
        <v>0</v>
      </c>
      <c r="L34" s="33"/>
    </row>
    <row r="35" spans="2:12" s="1" customFormat="1" ht="14.45" hidden="1" customHeight="1" x14ac:dyDescent="0.2">
      <c r="B35" s="33"/>
      <c r="E35" s="27" t="s">
        <v>43</v>
      </c>
      <c r="F35" s="108">
        <f>ROUND((SUM(BG119:BG186)),  2)</f>
        <v>0</v>
      </c>
      <c r="I35" s="109">
        <v>0.2</v>
      </c>
      <c r="J35" s="108">
        <f>0</f>
        <v>0</v>
      </c>
      <c r="L35" s="33"/>
    </row>
    <row r="36" spans="2:12" s="1" customFormat="1" ht="14.45" hidden="1" customHeight="1" x14ac:dyDescent="0.2">
      <c r="B36" s="33"/>
      <c r="E36" s="27" t="s">
        <v>44</v>
      </c>
      <c r="F36" s="108">
        <f>ROUND((SUM(BH119:BH186)),  2)</f>
        <v>0</v>
      </c>
      <c r="I36" s="109">
        <v>0.2</v>
      </c>
      <c r="J36" s="108">
        <f>0</f>
        <v>0</v>
      </c>
      <c r="L36" s="33"/>
    </row>
    <row r="37" spans="2:12" s="1" customFormat="1" ht="14.45" hidden="1" customHeight="1" x14ac:dyDescent="0.2">
      <c r="B37" s="33"/>
      <c r="E37" s="38" t="s">
        <v>45</v>
      </c>
      <c r="F37" s="105">
        <f>ROUND((SUM(BI119:BI186)),  2)</f>
        <v>0</v>
      </c>
      <c r="G37" s="106"/>
      <c r="H37" s="106"/>
      <c r="I37" s="107">
        <v>0</v>
      </c>
      <c r="J37" s="105">
        <f>0</f>
        <v>0</v>
      </c>
      <c r="L37" s="33"/>
    </row>
    <row r="38" spans="2:12" s="1" customFormat="1" ht="6.95" customHeight="1" x14ac:dyDescent="0.2">
      <c r="B38" s="33"/>
      <c r="L38" s="33"/>
    </row>
    <row r="39" spans="2:12" s="1" customFormat="1" ht="25.35" customHeight="1" x14ac:dyDescent="0.2">
      <c r="B39" s="33"/>
      <c r="C39" s="101"/>
      <c r="D39" s="110" t="s">
        <v>46</v>
      </c>
      <c r="E39" s="61"/>
      <c r="F39" s="61"/>
      <c r="G39" s="111" t="s">
        <v>47</v>
      </c>
      <c r="H39" s="112" t="s">
        <v>48</v>
      </c>
      <c r="I39" s="61"/>
      <c r="J39" s="113">
        <f>SUM(J30:J37)</f>
        <v>0</v>
      </c>
      <c r="K39" s="114"/>
      <c r="L39" s="33"/>
    </row>
    <row r="40" spans="2:12" s="1" customFormat="1" ht="14.45" customHeight="1" x14ac:dyDescent="0.2">
      <c r="B40" s="33"/>
      <c r="L40" s="33"/>
    </row>
    <row r="41" spans="2:12" ht="14.45" customHeight="1" x14ac:dyDescent="0.2">
      <c r="B41" s="20"/>
      <c r="L41" s="20"/>
    </row>
    <row r="42" spans="2:12" ht="14.45" customHeight="1" x14ac:dyDescent="0.2">
      <c r="B42" s="20"/>
      <c r="L42" s="20"/>
    </row>
    <row r="43" spans="2:12" ht="14.45" customHeight="1" x14ac:dyDescent="0.2">
      <c r="B43" s="20"/>
      <c r="L43" s="20"/>
    </row>
    <row r="44" spans="2:12" ht="14.45" customHeight="1" x14ac:dyDescent="0.2">
      <c r="B44" s="20"/>
      <c r="L44" s="20"/>
    </row>
    <row r="45" spans="2:12" ht="14.45" customHeight="1" x14ac:dyDescent="0.2">
      <c r="B45" s="20"/>
      <c r="L45" s="20"/>
    </row>
    <row r="46" spans="2:12" ht="14.45" customHeight="1" x14ac:dyDescent="0.2">
      <c r="B46" s="20"/>
      <c r="L46" s="20"/>
    </row>
    <row r="47" spans="2:12" ht="14.45" customHeight="1" x14ac:dyDescent="0.2">
      <c r="B47" s="20"/>
      <c r="L47" s="20"/>
    </row>
    <row r="48" spans="2:12" ht="14.45" customHeight="1" x14ac:dyDescent="0.2">
      <c r="B48" s="20"/>
      <c r="L48" s="20"/>
    </row>
    <row r="49" spans="2:12" ht="14.45" customHeight="1" x14ac:dyDescent="0.2">
      <c r="B49" s="20"/>
      <c r="L49" s="20"/>
    </row>
    <row r="50" spans="2:12" s="1" customFormat="1" ht="14.45" customHeight="1" x14ac:dyDescent="0.2">
      <c r="B50" s="33"/>
      <c r="D50" s="45" t="s">
        <v>49</v>
      </c>
      <c r="E50" s="46"/>
      <c r="F50" s="46"/>
      <c r="G50" s="45" t="s">
        <v>50</v>
      </c>
      <c r="H50" s="46"/>
      <c r="I50" s="46"/>
      <c r="J50" s="46"/>
      <c r="K50" s="46"/>
      <c r="L50" s="33"/>
    </row>
    <row r="51" spans="2:12" x14ac:dyDescent="0.2">
      <c r="B51" s="20"/>
      <c r="L51" s="20"/>
    </row>
    <row r="52" spans="2:12" x14ac:dyDescent="0.2">
      <c r="B52" s="20"/>
      <c r="L52" s="20"/>
    </row>
    <row r="53" spans="2:12" x14ac:dyDescent="0.2">
      <c r="B53" s="20"/>
      <c r="L53" s="20"/>
    </row>
    <row r="54" spans="2:12" x14ac:dyDescent="0.2">
      <c r="B54" s="20"/>
      <c r="L54" s="20"/>
    </row>
    <row r="55" spans="2:12" x14ac:dyDescent="0.2">
      <c r="B55" s="20"/>
      <c r="L55" s="20"/>
    </row>
    <row r="56" spans="2:12" x14ac:dyDescent="0.2">
      <c r="B56" s="20"/>
      <c r="L56" s="20"/>
    </row>
    <row r="57" spans="2:12" x14ac:dyDescent="0.2">
      <c r="B57" s="20"/>
      <c r="L57" s="20"/>
    </row>
    <row r="58" spans="2:12" x14ac:dyDescent="0.2">
      <c r="B58" s="20"/>
      <c r="L58" s="20"/>
    </row>
    <row r="59" spans="2:12" x14ac:dyDescent="0.2">
      <c r="B59" s="20"/>
      <c r="L59" s="20"/>
    </row>
    <row r="60" spans="2:12" x14ac:dyDescent="0.2">
      <c r="B60" s="20"/>
      <c r="L60" s="20"/>
    </row>
    <row r="61" spans="2:12" s="1" customFormat="1" ht="12.75" x14ac:dyDescent="0.2">
      <c r="B61" s="33"/>
      <c r="D61" s="47" t="s">
        <v>51</v>
      </c>
      <c r="E61" s="35"/>
      <c r="F61" s="115" t="s">
        <v>52</v>
      </c>
      <c r="G61" s="47" t="s">
        <v>51</v>
      </c>
      <c r="H61" s="35"/>
      <c r="I61" s="35"/>
      <c r="J61" s="116" t="s">
        <v>52</v>
      </c>
      <c r="K61" s="35"/>
      <c r="L61" s="33"/>
    </row>
    <row r="62" spans="2:12" x14ac:dyDescent="0.2">
      <c r="B62" s="20"/>
      <c r="L62" s="20"/>
    </row>
    <row r="63" spans="2:12" x14ac:dyDescent="0.2">
      <c r="B63" s="20"/>
      <c r="L63" s="20"/>
    </row>
    <row r="64" spans="2:12" x14ac:dyDescent="0.2">
      <c r="B64" s="20"/>
      <c r="L64" s="20"/>
    </row>
    <row r="65" spans="2:12" s="1" customFormat="1" ht="12.75" x14ac:dyDescent="0.2">
      <c r="B65" s="33"/>
      <c r="D65" s="45" t="s">
        <v>53</v>
      </c>
      <c r="E65" s="46"/>
      <c r="F65" s="46"/>
      <c r="G65" s="45" t="s">
        <v>54</v>
      </c>
      <c r="H65" s="46"/>
      <c r="I65" s="46"/>
      <c r="J65" s="46"/>
      <c r="K65" s="46"/>
      <c r="L65" s="33"/>
    </row>
    <row r="66" spans="2:12" x14ac:dyDescent="0.2">
      <c r="B66" s="20"/>
      <c r="L66" s="20"/>
    </row>
    <row r="67" spans="2:12" x14ac:dyDescent="0.2">
      <c r="B67" s="20"/>
      <c r="L67" s="20"/>
    </row>
    <row r="68" spans="2:12" x14ac:dyDescent="0.2">
      <c r="B68" s="20"/>
      <c r="L68" s="20"/>
    </row>
    <row r="69" spans="2:12" x14ac:dyDescent="0.2">
      <c r="B69" s="20"/>
      <c r="L69" s="20"/>
    </row>
    <row r="70" spans="2:12" x14ac:dyDescent="0.2">
      <c r="B70" s="20"/>
      <c r="L70" s="20"/>
    </row>
    <row r="71" spans="2:12" x14ac:dyDescent="0.2">
      <c r="B71" s="20"/>
      <c r="L71" s="20"/>
    </row>
    <row r="72" spans="2:12" x14ac:dyDescent="0.2">
      <c r="B72" s="20"/>
      <c r="L72" s="20"/>
    </row>
    <row r="73" spans="2:12" x14ac:dyDescent="0.2">
      <c r="B73" s="20"/>
      <c r="L73" s="20"/>
    </row>
    <row r="74" spans="2:12" x14ac:dyDescent="0.2">
      <c r="B74" s="20"/>
      <c r="L74" s="20"/>
    </row>
    <row r="75" spans="2:12" x14ac:dyDescent="0.2">
      <c r="B75" s="20"/>
      <c r="L75" s="20"/>
    </row>
    <row r="76" spans="2:12" s="1" customFormat="1" ht="12.75" x14ac:dyDescent="0.2">
      <c r="B76" s="33"/>
      <c r="D76" s="47" t="s">
        <v>51</v>
      </c>
      <c r="E76" s="35"/>
      <c r="F76" s="115" t="s">
        <v>52</v>
      </c>
      <c r="G76" s="47" t="s">
        <v>51</v>
      </c>
      <c r="H76" s="35"/>
      <c r="I76" s="35"/>
      <c r="J76" s="116" t="s">
        <v>52</v>
      </c>
      <c r="K76" s="35"/>
      <c r="L76" s="33"/>
    </row>
    <row r="77" spans="2:12" s="1" customFormat="1" ht="14.45" customHeight="1" x14ac:dyDescent="0.2"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33"/>
    </row>
    <row r="81" spans="2:47" s="1" customFormat="1" ht="6.95" customHeight="1" x14ac:dyDescent="0.2"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33"/>
    </row>
    <row r="82" spans="2:47" s="1" customFormat="1" ht="24.95" customHeight="1" x14ac:dyDescent="0.2">
      <c r="B82" s="33"/>
      <c r="C82" s="21" t="s">
        <v>121</v>
      </c>
      <c r="L82" s="33"/>
    </row>
    <row r="83" spans="2:47" s="1" customFormat="1" ht="6.95" customHeight="1" x14ac:dyDescent="0.2">
      <c r="B83" s="33"/>
      <c r="L83" s="33"/>
    </row>
    <row r="84" spans="2:47" s="1" customFormat="1" ht="12" customHeight="1" x14ac:dyDescent="0.2">
      <c r="B84" s="33"/>
      <c r="C84" s="27" t="s">
        <v>13</v>
      </c>
      <c r="L84" s="33"/>
    </row>
    <row r="85" spans="2:47" s="1" customFormat="1" ht="16.5" customHeight="1" x14ac:dyDescent="0.2">
      <c r="B85" s="33"/>
      <c r="E85" s="256" t="str">
        <f>E7</f>
        <v>Bratislava KS IZS Tomášikova 28A - rekonštrukcia priestorov</v>
      </c>
      <c r="F85" s="257"/>
      <c r="G85" s="257"/>
      <c r="H85" s="257"/>
      <c r="L85" s="33"/>
    </row>
    <row r="86" spans="2:47" s="1" customFormat="1" ht="12" customHeight="1" x14ac:dyDescent="0.2">
      <c r="B86" s="33"/>
      <c r="C86" s="27" t="s">
        <v>119</v>
      </c>
      <c r="L86" s="33"/>
    </row>
    <row r="87" spans="2:47" s="1" customFormat="1" ht="16.5" customHeight="1" x14ac:dyDescent="0.2">
      <c r="B87" s="33"/>
      <c r="E87" s="237" t="str">
        <f>E9</f>
        <v>3 - E.1.5 Vykurovanie</v>
      </c>
      <c r="F87" s="255"/>
      <c r="G87" s="255"/>
      <c r="H87" s="255"/>
      <c r="L87" s="33"/>
    </row>
    <row r="88" spans="2:47" s="1" customFormat="1" ht="6.95" customHeight="1" x14ac:dyDescent="0.2">
      <c r="B88" s="33"/>
      <c r="L88" s="33"/>
    </row>
    <row r="89" spans="2:47" s="1" customFormat="1" ht="12" customHeight="1" x14ac:dyDescent="0.2">
      <c r="B89" s="33"/>
      <c r="C89" s="27" t="s">
        <v>17</v>
      </c>
      <c r="F89" s="25" t="str">
        <f>F12</f>
        <v>Bratislava</v>
      </c>
      <c r="I89" s="27" t="s">
        <v>19</v>
      </c>
      <c r="J89" s="56" t="str">
        <f>IF(J12="","",J12)</f>
        <v>14. 6. 2022</v>
      </c>
      <c r="L89" s="33"/>
    </row>
    <row r="90" spans="2:47" s="1" customFormat="1" ht="6.95" customHeight="1" x14ac:dyDescent="0.2">
      <c r="B90" s="33"/>
      <c r="L90" s="33"/>
    </row>
    <row r="91" spans="2:47" s="1" customFormat="1" ht="25.7" customHeight="1" x14ac:dyDescent="0.2">
      <c r="B91" s="33"/>
      <c r="C91" s="27" t="s">
        <v>21</v>
      </c>
      <c r="F91" s="25" t="str">
        <f>E15</f>
        <v xml:space="preserve"> </v>
      </c>
      <c r="I91" s="27" t="s">
        <v>27</v>
      </c>
      <c r="J91" s="30" t="str">
        <f>E21</f>
        <v>expo AIR s.r.o. Ing. arch. Milan Rožník</v>
      </c>
      <c r="L91" s="33"/>
    </row>
    <row r="92" spans="2:47" s="1" customFormat="1" ht="15.2" customHeight="1" x14ac:dyDescent="0.2">
      <c r="B92" s="33"/>
      <c r="C92" s="27" t="s">
        <v>25</v>
      </c>
      <c r="F92" s="25" t="str">
        <f>IF(E18="","",E18)</f>
        <v>Vyplň údaj</v>
      </c>
      <c r="I92" s="27" t="s">
        <v>31</v>
      </c>
      <c r="J92" s="30" t="str">
        <f>E24</f>
        <v>Lacková</v>
      </c>
      <c r="L92" s="33"/>
    </row>
    <row r="93" spans="2:47" s="1" customFormat="1" ht="10.35" customHeight="1" x14ac:dyDescent="0.2">
      <c r="B93" s="33"/>
      <c r="L93" s="33"/>
    </row>
    <row r="94" spans="2:47" s="1" customFormat="1" ht="29.25" customHeight="1" x14ac:dyDescent="0.2">
      <c r="B94" s="33"/>
      <c r="C94" s="117" t="s">
        <v>122</v>
      </c>
      <c r="D94" s="101"/>
      <c r="E94" s="101"/>
      <c r="F94" s="101"/>
      <c r="G94" s="101"/>
      <c r="H94" s="101"/>
      <c r="I94" s="101"/>
      <c r="J94" s="118" t="s">
        <v>123</v>
      </c>
      <c r="K94" s="101"/>
      <c r="L94" s="33"/>
    </row>
    <row r="95" spans="2:47" s="1" customFormat="1" ht="10.35" customHeight="1" x14ac:dyDescent="0.2">
      <c r="B95" s="33"/>
      <c r="L95" s="33"/>
    </row>
    <row r="96" spans="2:47" s="1" customFormat="1" ht="22.9" customHeight="1" x14ac:dyDescent="0.2">
      <c r="B96" s="33"/>
      <c r="C96" s="119" t="s">
        <v>124</v>
      </c>
      <c r="J96" s="70">
        <f>J119</f>
        <v>0</v>
      </c>
      <c r="L96" s="33"/>
      <c r="AU96" s="17" t="s">
        <v>125</v>
      </c>
    </row>
    <row r="97" spans="2:12" s="8" customFormat="1" ht="24.95" customHeight="1" x14ac:dyDescent="0.2">
      <c r="B97" s="120"/>
      <c r="D97" s="121" t="s">
        <v>135</v>
      </c>
      <c r="E97" s="122"/>
      <c r="F97" s="122"/>
      <c r="G97" s="122"/>
      <c r="H97" s="122"/>
      <c r="I97" s="122"/>
      <c r="J97" s="123">
        <f>J120</f>
        <v>0</v>
      </c>
      <c r="L97" s="120"/>
    </row>
    <row r="98" spans="2:12" s="9" customFormat="1" ht="19.899999999999999" customHeight="1" x14ac:dyDescent="0.2">
      <c r="B98" s="124"/>
      <c r="D98" s="125" t="s">
        <v>2162</v>
      </c>
      <c r="E98" s="126"/>
      <c r="F98" s="126"/>
      <c r="G98" s="126"/>
      <c r="H98" s="126"/>
      <c r="I98" s="126"/>
      <c r="J98" s="127">
        <f>J121</f>
        <v>0</v>
      </c>
      <c r="L98" s="124"/>
    </row>
    <row r="99" spans="2:12" s="8" customFormat="1" ht="24.95" customHeight="1" x14ac:dyDescent="0.2">
      <c r="B99" s="120"/>
      <c r="D99" s="121" t="s">
        <v>152</v>
      </c>
      <c r="E99" s="122"/>
      <c r="F99" s="122"/>
      <c r="G99" s="122"/>
      <c r="H99" s="122"/>
      <c r="I99" s="122"/>
      <c r="J99" s="123">
        <f>J184</f>
        <v>0</v>
      </c>
      <c r="L99" s="120"/>
    </row>
    <row r="100" spans="2:12" s="1" customFormat="1" ht="21.75" customHeight="1" x14ac:dyDescent="0.2">
      <c r="B100" s="33"/>
      <c r="L100" s="33"/>
    </row>
    <row r="101" spans="2:12" s="1" customFormat="1" ht="6.95" customHeight="1" x14ac:dyDescent="0.2">
      <c r="B101" s="48"/>
      <c r="C101" s="49"/>
      <c r="D101" s="49"/>
      <c r="E101" s="49"/>
      <c r="F101" s="49"/>
      <c r="G101" s="49"/>
      <c r="H101" s="49"/>
      <c r="I101" s="49"/>
      <c r="J101" s="49"/>
      <c r="K101" s="49"/>
      <c r="L101" s="33"/>
    </row>
    <row r="105" spans="2:12" s="1" customFormat="1" ht="6.95" customHeight="1" x14ac:dyDescent="0.2">
      <c r="B105" s="50"/>
      <c r="C105" s="51"/>
      <c r="D105" s="51"/>
      <c r="E105" s="51"/>
      <c r="F105" s="51"/>
      <c r="G105" s="51"/>
      <c r="H105" s="51"/>
      <c r="I105" s="51"/>
      <c r="J105" s="51"/>
      <c r="K105" s="51"/>
      <c r="L105" s="33"/>
    </row>
    <row r="106" spans="2:12" s="1" customFormat="1" ht="24.95" customHeight="1" x14ac:dyDescent="0.2">
      <c r="B106" s="33"/>
      <c r="C106" s="21" t="s">
        <v>153</v>
      </c>
      <c r="L106" s="33"/>
    </row>
    <row r="107" spans="2:12" s="1" customFormat="1" ht="6.95" customHeight="1" x14ac:dyDescent="0.2">
      <c r="B107" s="33"/>
      <c r="L107" s="33"/>
    </row>
    <row r="108" spans="2:12" s="1" customFormat="1" ht="12" customHeight="1" x14ac:dyDescent="0.2">
      <c r="B108" s="33"/>
      <c r="C108" s="27" t="s">
        <v>13</v>
      </c>
      <c r="L108" s="33"/>
    </row>
    <row r="109" spans="2:12" s="1" customFormat="1" ht="16.5" customHeight="1" x14ac:dyDescent="0.2">
      <c r="B109" s="33"/>
      <c r="E109" s="256" t="str">
        <f>E7</f>
        <v>Bratislava KS IZS Tomášikova 28A - rekonštrukcia priestorov</v>
      </c>
      <c r="F109" s="257"/>
      <c r="G109" s="257"/>
      <c r="H109" s="257"/>
      <c r="L109" s="33"/>
    </row>
    <row r="110" spans="2:12" s="1" customFormat="1" ht="12" customHeight="1" x14ac:dyDescent="0.2">
      <c r="B110" s="33"/>
      <c r="C110" s="27" t="s">
        <v>119</v>
      </c>
      <c r="L110" s="33"/>
    </row>
    <row r="111" spans="2:12" s="1" customFormat="1" ht="16.5" customHeight="1" x14ac:dyDescent="0.2">
      <c r="B111" s="33"/>
      <c r="E111" s="237" t="str">
        <f>E9</f>
        <v>3 - E.1.5 Vykurovanie</v>
      </c>
      <c r="F111" s="255"/>
      <c r="G111" s="255"/>
      <c r="H111" s="255"/>
      <c r="L111" s="33"/>
    </row>
    <row r="112" spans="2:12" s="1" customFormat="1" ht="6.95" customHeight="1" x14ac:dyDescent="0.2">
      <c r="B112" s="33"/>
      <c r="L112" s="33"/>
    </row>
    <row r="113" spans="2:65" s="1" customFormat="1" ht="12" customHeight="1" x14ac:dyDescent="0.2">
      <c r="B113" s="33"/>
      <c r="C113" s="27" t="s">
        <v>17</v>
      </c>
      <c r="F113" s="25" t="str">
        <f>F12</f>
        <v>Bratislava</v>
      </c>
      <c r="I113" s="27" t="s">
        <v>19</v>
      </c>
      <c r="J113" s="56" t="str">
        <f>IF(J12="","",J12)</f>
        <v>14. 6. 2022</v>
      </c>
      <c r="L113" s="33"/>
    </row>
    <row r="114" spans="2:65" s="1" customFormat="1" ht="6.95" customHeight="1" x14ac:dyDescent="0.2">
      <c r="B114" s="33"/>
      <c r="L114" s="33"/>
    </row>
    <row r="115" spans="2:65" s="1" customFormat="1" ht="25.7" customHeight="1" x14ac:dyDescent="0.2">
      <c r="B115" s="33"/>
      <c r="C115" s="27" t="s">
        <v>21</v>
      </c>
      <c r="F115" s="25" t="str">
        <f>E15</f>
        <v xml:space="preserve"> </v>
      </c>
      <c r="I115" s="27" t="s">
        <v>27</v>
      </c>
      <c r="J115" s="30" t="str">
        <f>E21</f>
        <v>expo AIR s.r.o. Ing. arch. Milan Rožník</v>
      </c>
      <c r="L115" s="33"/>
    </row>
    <row r="116" spans="2:65" s="1" customFormat="1" ht="15.2" customHeight="1" x14ac:dyDescent="0.2">
      <c r="B116" s="33"/>
      <c r="C116" s="27" t="s">
        <v>25</v>
      </c>
      <c r="F116" s="25" t="str">
        <f>IF(E18="","",E18)</f>
        <v>Vyplň údaj</v>
      </c>
      <c r="I116" s="27" t="s">
        <v>31</v>
      </c>
      <c r="J116" s="30" t="str">
        <f>E24</f>
        <v>Lacková</v>
      </c>
      <c r="L116" s="33"/>
    </row>
    <row r="117" spans="2:65" s="1" customFormat="1" ht="10.35" customHeight="1" x14ac:dyDescent="0.2">
      <c r="B117" s="33"/>
      <c r="L117" s="33"/>
    </row>
    <row r="118" spans="2:65" s="10" customFormat="1" ht="29.25" customHeight="1" x14ac:dyDescent="0.2">
      <c r="B118" s="128"/>
      <c r="C118" s="129" t="s">
        <v>154</v>
      </c>
      <c r="D118" s="130" t="s">
        <v>61</v>
      </c>
      <c r="E118" s="130" t="s">
        <v>57</v>
      </c>
      <c r="F118" s="130" t="s">
        <v>58</v>
      </c>
      <c r="G118" s="130" t="s">
        <v>155</v>
      </c>
      <c r="H118" s="130" t="s">
        <v>156</v>
      </c>
      <c r="I118" s="130" t="s">
        <v>157</v>
      </c>
      <c r="J118" s="131" t="s">
        <v>123</v>
      </c>
      <c r="K118" s="132" t="s">
        <v>158</v>
      </c>
      <c r="L118" s="128"/>
      <c r="M118" s="63" t="s">
        <v>1</v>
      </c>
      <c r="N118" s="64" t="s">
        <v>40</v>
      </c>
      <c r="O118" s="64" t="s">
        <v>159</v>
      </c>
      <c r="P118" s="64" t="s">
        <v>160</v>
      </c>
      <c r="Q118" s="64" t="s">
        <v>161</v>
      </c>
      <c r="R118" s="64" t="s">
        <v>162</v>
      </c>
      <c r="S118" s="64" t="s">
        <v>163</v>
      </c>
      <c r="T118" s="65" t="s">
        <v>164</v>
      </c>
    </row>
    <row r="119" spans="2:65" s="1" customFormat="1" ht="22.9" customHeight="1" x14ac:dyDescent="0.25">
      <c r="B119" s="33"/>
      <c r="C119" s="68" t="s">
        <v>124</v>
      </c>
      <c r="J119" s="133">
        <f>BK119</f>
        <v>0</v>
      </c>
      <c r="L119" s="33"/>
      <c r="M119" s="66"/>
      <c r="N119" s="57"/>
      <c r="O119" s="57"/>
      <c r="P119" s="134">
        <f>P120+P184</f>
        <v>0</v>
      </c>
      <c r="Q119" s="57"/>
      <c r="R119" s="134">
        <f>R120+R184</f>
        <v>0</v>
      </c>
      <c r="S119" s="57"/>
      <c r="T119" s="135">
        <f>T120+T184</f>
        <v>0</v>
      </c>
      <c r="AT119" s="17" t="s">
        <v>75</v>
      </c>
      <c r="AU119" s="17" t="s">
        <v>125</v>
      </c>
      <c r="BK119" s="136">
        <f>BK120+BK184</f>
        <v>0</v>
      </c>
    </row>
    <row r="120" spans="2:65" s="11" customFormat="1" ht="25.9" customHeight="1" x14ac:dyDescent="0.2">
      <c r="B120" s="137"/>
      <c r="D120" s="138" t="s">
        <v>75</v>
      </c>
      <c r="E120" s="139" t="s">
        <v>909</v>
      </c>
      <c r="F120" s="139" t="s">
        <v>910</v>
      </c>
      <c r="I120" s="140"/>
      <c r="J120" s="141">
        <f>BK120</f>
        <v>0</v>
      </c>
      <c r="L120" s="137"/>
      <c r="M120" s="142"/>
      <c r="P120" s="143">
        <f>P121</f>
        <v>0</v>
      </c>
      <c r="R120" s="143">
        <f>R121</f>
        <v>0</v>
      </c>
      <c r="T120" s="144">
        <f>T121</f>
        <v>0</v>
      </c>
      <c r="AR120" s="138" t="s">
        <v>85</v>
      </c>
      <c r="AT120" s="145" t="s">
        <v>75</v>
      </c>
      <c r="AU120" s="145" t="s">
        <v>76</v>
      </c>
      <c r="AY120" s="138" t="s">
        <v>167</v>
      </c>
      <c r="BK120" s="146">
        <f>BK121</f>
        <v>0</v>
      </c>
    </row>
    <row r="121" spans="2:65" s="11" customFormat="1" ht="22.9" customHeight="1" x14ac:dyDescent="0.2">
      <c r="B121" s="137"/>
      <c r="D121" s="138" t="s">
        <v>75</v>
      </c>
      <c r="E121" s="147" t="s">
        <v>2163</v>
      </c>
      <c r="F121" s="147" t="s">
        <v>2164</v>
      </c>
      <c r="I121" s="140"/>
      <c r="J121" s="148">
        <f>BK121</f>
        <v>0</v>
      </c>
      <c r="L121" s="137"/>
      <c r="M121" s="142"/>
      <c r="P121" s="143">
        <f>SUM(P122:P183)</f>
        <v>0</v>
      </c>
      <c r="R121" s="143">
        <f>SUM(R122:R183)</f>
        <v>0</v>
      </c>
      <c r="T121" s="144">
        <f>SUM(T122:T183)</f>
        <v>0</v>
      </c>
      <c r="AR121" s="138" t="s">
        <v>85</v>
      </c>
      <c r="AT121" s="145" t="s">
        <v>75</v>
      </c>
      <c r="AU121" s="145" t="s">
        <v>81</v>
      </c>
      <c r="AY121" s="138" t="s">
        <v>167</v>
      </c>
      <c r="BK121" s="146">
        <f>SUM(BK122:BK183)</f>
        <v>0</v>
      </c>
    </row>
    <row r="122" spans="2:65" s="1" customFormat="1" ht="37.9" customHeight="1" x14ac:dyDescent="0.2">
      <c r="B122" s="149"/>
      <c r="C122" s="150" t="s">
        <v>81</v>
      </c>
      <c r="D122" s="150" t="s">
        <v>169</v>
      </c>
      <c r="E122" s="151" t="s">
        <v>2165</v>
      </c>
      <c r="F122" s="152" t="s">
        <v>2166</v>
      </c>
      <c r="G122" s="153" t="s">
        <v>306</v>
      </c>
      <c r="H122" s="154">
        <v>510</v>
      </c>
      <c r="I122" s="155"/>
      <c r="J122" s="154">
        <f t="shared" ref="J122:J153" si="0">ROUND(I122*H122,3)</f>
        <v>0</v>
      </c>
      <c r="K122" s="156"/>
      <c r="L122" s="33"/>
      <c r="M122" s="157" t="s">
        <v>1</v>
      </c>
      <c r="N122" s="158" t="s">
        <v>42</v>
      </c>
      <c r="P122" s="159">
        <f t="shared" ref="P122:P153" si="1">O122*H122</f>
        <v>0</v>
      </c>
      <c r="Q122" s="159">
        <v>0</v>
      </c>
      <c r="R122" s="159">
        <f t="shared" ref="R122:R153" si="2">Q122*H122</f>
        <v>0</v>
      </c>
      <c r="S122" s="159">
        <v>0</v>
      </c>
      <c r="T122" s="160">
        <f t="shared" ref="T122:T153" si="3">S122*H122</f>
        <v>0</v>
      </c>
      <c r="AR122" s="161" t="s">
        <v>202</v>
      </c>
      <c r="AT122" s="161" t="s">
        <v>169</v>
      </c>
      <c r="AU122" s="161" t="s">
        <v>85</v>
      </c>
      <c r="AY122" s="17" t="s">
        <v>167</v>
      </c>
      <c r="BE122" s="96">
        <f t="shared" ref="BE122:BE153" si="4">IF(N122="základná",J122,0)</f>
        <v>0</v>
      </c>
      <c r="BF122" s="96">
        <f t="shared" ref="BF122:BF153" si="5">IF(N122="znížená",J122,0)</f>
        <v>0</v>
      </c>
      <c r="BG122" s="96">
        <f t="shared" ref="BG122:BG153" si="6">IF(N122="zákl. prenesená",J122,0)</f>
        <v>0</v>
      </c>
      <c r="BH122" s="96">
        <f t="shared" ref="BH122:BH153" si="7">IF(N122="zníž. prenesená",J122,0)</f>
        <v>0</v>
      </c>
      <c r="BI122" s="96">
        <f t="shared" ref="BI122:BI153" si="8">IF(N122="nulová",J122,0)</f>
        <v>0</v>
      </c>
      <c r="BJ122" s="17" t="s">
        <v>85</v>
      </c>
      <c r="BK122" s="162">
        <f t="shared" ref="BK122:BK153" si="9">ROUND(I122*H122,3)</f>
        <v>0</v>
      </c>
      <c r="BL122" s="17" t="s">
        <v>202</v>
      </c>
      <c r="BM122" s="161" t="s">
        <v>85</v>
      </c>
    </row>
    <row r="123" spans="2:65" s="1" customFormat="1" ht="37.9" customHeight="1" x14ac:dyDescent="0.2">
      <c r="B123" s="149"/>
      <c r="C123" s="150" t="s">
        <v>85</v>
      </c>
      <c r="D123" s="150" t="s">
        <v>169</v>
      </c>
      <c r="E123" s="151" t="s">
        <v>2167</v>
      </c>
      <c r="F123" s="152" t="s">
        <v>2168</v>
      </c>
      <c r="G123" s="153" t="s">
        <v>306</v>
      </c>
      <c r="H123" s="154">
        <v>243</v>
      </c>
      <c r="I123" s="155"/>
      <c r="J123" s="154">
        <f t="shared" si="0"/>
        <v>0</v>
      </c>
      <c r="K123" s="156"/>
      <c r="L123" s="33"/>
      <c r="M123" s="157" t="s">
        <v>1</v>
      </c>
      <c r="N123" s="158" t="s">
        <v>42</v>
      </c>
      <c r="P123" s="159">
        <f t="shared" si="1"/>
        <v>0</v>
      </c>
      <c r="Q123" s="159">
        <v>0</v>
      </c>
      <c r="R123" s="159">
        <f t="shared" si="2"/>
        <v>0</v>
      </c>
      <c r="S123" s="159">
        <v>0</v>
      </c>
      <c r="T123" s="160">
        <f t="shared" si="3"/>
        <v>0</v>
      </c>
      <c r="AR123" s="161" t="s">
        <v>202</v>
      </c>
      <c r="AT123" s="161" t="s">
        <v>169</v>
      </c>
      <c r="AU123" s="161" t="s">
        <v>85</v>
      </c>
      <c r="AY123" s="17" t="s">
        <v>167</v>
      </c>
      <c r="BE123" s="96">
        <f t="shared" si="4"/>
        <v>0</v>
      </c>
      <c r="BF123" s="96">
        <f t="shared" si="5"/>
        <v>0</v>
      </c>
      <c r="BG123" s="96">
        <f t="shared" si="6"/>
        <v>0</v>
      </c>
      <c r="BH123" s="96">
        <f t="shared" si="7"/>
        <v>0</v>
      </c>
      <c r="BI123" s="96">
        <f t="shared" si="8"/>
        <v>0</v>
      </c>
      <c r="BJ123" s="17" t="s">
        <v>85</v>
      </c>
      <c r="BK123" s="162">
        <f t="shared" si="9"/>
        <v>0</v>
      </c>
      <c r="BL123" s="17" t="s">
        <v>202</v>
      </c>
      <c r="BM123" s="161" t="s">
        <v>91</v>
      </c>
    </row>
    <row r="124" spans="2:65" s="1" customFormat="1" ht="37.9" customHeight="1" x14ac:dyDescent="0.2">
      <c r="B124" s="149"/>
      <c r="C124" s="150" t="s">
        <v>88</v>
      </c>
      <c r="D124" s="150" t="s">
        <v>169</v>
      </c>
      <c r="E124" s="151" t="s">
        <v>2169</v>
      </c>
      <c r="F124" s="152" t="s">
        <v>2170</v>
      </c>
      <c r="G124" s="153" t="s">
        <v>306</v>
      </c>
      <c r="H124" s="154">
        <v>28</v>
      </c>
      <c r="I124" s="155"/>
      <c r="J124" s="154">
        <f t="shared" si="0"/>
        <v>0</v>
      </c>
      <c r="K124" s="156"/>
      <c r="L124" s="33"/>
      <c r="M124" s="157" t="s">
        <v>1</v>
      </c>
      <c r="N124" s="158" t="s">
        <v>42</v>
      </c>
      <c r="P124" s="159">
        <f t="shared" si="1"/>
        <v>0</v>
      </c>
      <c r="Q124" s="159">
        <v>0</v>
      </c>
      <c r="R124" s="159">
        <f t="shared" si="2"/>
        <v>0</v>
      </c>
      <c r="S124" s="159">
        <v>0</v>
      </c>
      <c r="T124" s="160">
        <f t="shared" si="3"/>
        <v>0</v>
      </c>
      <c r="AR124" s="161" t="s">
        <v>202</v>
      </c>
      <c r="AT124" s="161" t="s">
        <v>169</v>
      </c>
      <c r="AU124" s="161" t="s">
        <v>85</v>
      </c>
      <c r="AY124" s="17" t="s">
        <v>167</v>
      </c>
      <c r="BE124" s="96">
        <f t="shared" si="4"/>
        <v>0</v>
      </c>
      <c r="BF124" s="96">
        <f t="shared" si="5"/>
        <v>0</v>
      </c>
      <c r="BG124" s="96">
        <f t="shared" si="6"/>
        <v>0</v>
      </c>
      <c r="BH124" s="96">
        <f t="shared" si="7"/>
        <v>0</v>
      </c>
      <c r="BI124" s="96">
        <f t="shared" si="8"/>
        <v>0</v>
      </c>
      <c r="BJ124" s="17" t="s">
        <v>85</v>
      </c>
      <c r="BK124" s="162">
        <f t="shared" si="9"/>
        <v>0</v>
      </c>
      <c r="BL124" s="17" t="s">
        <v>202</v>
      </c>
      <c r="BM124" s="161" t="s">
        <v>97</v>
      </c>
    </row>
    <row r="125" spans="2:65" s="1" customFormat="1" ht="37.9" customHeight="1" x14ac:dyDescent="0.2">
      <c r="B125" s="149"/>
      <c r="C125" s="150" t="s">
        <v>91</v>
      </c>
      <c r="D125" s="150" t="s">
        <v>169</v>
      </c>
      <c r="E125" s="151" t="s">
        <v>2171</v>
      </c>
      <c r="F125" s="152" t="s">
        <v>2172</v>
      </c>
      <c r="G125" s="153" t="s">
        <v>306</v>
      </c>
      <c r="H125" s="154">
        <v>11</v>
      </c>
      <c r="I125" s="155"/>
      <c r="J125" s="154">
        <f t="shared" si="0"/>
        <v>0</v>
      </c>
      <c r="K125" s="156"/>
      <c r="L125" s="33"/>
      <c r="M125" s="157" t="s">
        <v>1</v>
      </c>
      <c r="N125" s="158" t="s">
        <v>42</v>
      </c>
      <c r="P125" s="159">
        <f t="shared" si="1"/>
        <v>0</v>
      </c>
      <c r="Q125" s="159">
        <v>0</v>
      </c>
      <c r="R125" s="159">
        <f t="shared" si="2"/>
        <v>0</v>
      </c>
      <c r="S125" s="159">
        <v>0</v>
      </c>
      <c r="T125" s="160">
        <f t="shared" si="3"/>
        <v>0</v>
      </c>
      <c r="AR125" s="161" t="s">
        <v>202</v>
      </c>
      <c r="AT125" s="161" t="s">
        <v>169</v>
      </c>
      <c r="AU125" s="161" t="s">
        <v>85</v>
      </c>
      <c r="AY125" s="17" t="s">
        <v>167</v>
      </c>
      <c r="BE125" s="96">
        <f t="shared" si="4"/>
        <v>0</v>
      </c>
      <c r="BF125" s="96">
        <f t="shared" si="5"/>
        <v>0</v>
      </c>
      <c r="BG125" s="96">
        <f t="shared" si="6"/>
        <v>0</v>
      </c>
      <c r="BH125" s="96">
        <f t="shared" si="7"/>
        <v>0</v>
      </c>
      <c r="BI125" s="96">
        <f t="shared" si="8"/>
        <v>0</v>
      </c>
      <c r="BJ125" s="17" t="s">
        <v>85</v>
      </c>
      <c r="BK125" s="162">
        <f t="shared" si="9"/>
        <v>0</v>
      </c>
      <c r="BL125" s="17" t="s">
        <v>202</v>
      </c>
      <c r="BM125" s="161" t="s">
        <v>103</v>
      </c>
    </row>
    <row r="126" spans="2:65" s="1" customFormat="1" ht="37.9" customHeight="1" x14ac:dyDescent="0.2">
      <c r="B126" s="149"/>
      <c r="C126" s="150" t="s">
        <v>94</v>
      </c>
      <c r="D126" s="150" t="s">
        <v>169</v>
      </c>
      <c r="E126" s="151" t="s">
        <v>2173</v>
      </c>
      <c r="F126" s="152" t="s">
        <v>2174</v>
      </c>
      <c r="G126" s="153" t="s">
        <v>306</v>
      </c>
      <c r="H126" s="154">
        <v>37</v>
      </c>
      <c r="I126" s="155"/>
      <c r="J126" s="154">
        <f t="shared" si="0"/>
        <v>0</v>
      </c>
      <c r="K126" s="156"/>
      <c r="L126" s="33"/>
      <c r="M126" s="157" t="s">
        <v>1</v>
      </c>
      <c r="N126" s="158" t="s">
        <v>42</v>
      </c>
      <c r="P126" s="159">
        <f t="shared" si="1"/>
        <v>0</v>
      </c>
      <c r="Q126" s="159">
        <v>0</v>
      </c>
      <c r="R126" s="159">
        <f t="shared" si="2"/>
        <v>0</v>
      </c>
      <c r="S126" s="159">
        <v>0</v>
      </c>
      <c r="T126" s="160">
        <f t="shared" si="3"/>
        <v>0</v>
      </c>
      <c r="AR126" s="161" t="s">
        <v>202</v>
      </c>
      <c r="AT126" s="161" t="s">
        <v>169</v>
      </c>
      <c r="AU126" s="161" t="s">
        <v>85</v>
      </c>
      <c r="AY126" s="17" t="s">
        <v>167</v>
      </c>
      <c r="BE126" s="96">
        <f t="shared" si="4"/>
        <v>0</v>
      </c>
      <c r="BF126" s="96">
        <f t="shared" si="5"/>
        <v>0</v>
      </c>
      <c r="BG126" s="96">
        <f t="shared" si="6"/>
        <v>0</v>
      </c>
      <c r="BH126" s="96">
        <f t="shared" si="7"/>
        <v>0</v>
      </c>
      <c r="BI126" s="96">
        <f t="shared" si="8"/>
        <v>0</v>
      </c>
      <c r="BJ126" s="17" t="s">
        <v>85</v>
      </c>
      <c r="BK126" s="162">
        <f t="shared" si="9"/>
        <v>0</v>
      </c>
      <c r="BL126" s="17" t="s">
        <v>202</v>
      </c>
      <c r="BM126" s="161" t="s">
        <v>191</v>
      </c>
    </row>
    <row r="127" spans="2:65" s="1" customFormat="1" ht="37.9" customHeight="1" x14ac:dyDescent="0.2">
      <c r="B127" s="149"/>
      <c r="C127" s="150" t="s">
        <v>97</v>
      </c>
      <c r="D127" s="150" t="s">
        <v>169</v>
      </c>
      <c r="E127" s="151" t="s">
        <v>2175</v>
      </c>
      <c r="F127" s="152" t="s">
        <v>2176</v>
      </c>
      <c r="G127" s="153" t="s">
        <v>306</v>
      </c>
      <c r="H127" s="154">
        <v>59</v>
      </c>
      <c r="I127" s="155"/>
      <c r="J127" s="154">
        <f t="shared" si="0"/>
        <v>0</v>
      </c>
      <c r="K127" s="156"/>
      <c r="L127" s="33"/>
      <c r="M127" s="157" t="s">
        <v>1</v>
      </c>
      <c r="N127" s="158" t="s">
        <v>42</v>
      </c>
      <c r="P127" s="159">
        <f t="shared" si="1"/>
        <v>0</v>
      </c>
      <c r="Q127" s="159">
        <v>0</v>
      </c>
      <c r="R127" s="159">
        <f t="shared" si="2"/>
        <v>0</v>
      </c>
      <c r="S127" s="159">
        <v>0</v>
      </c>
      <c r="T127" s="160">
        <f t="shared" si="3"/>
        <v>0</v>
      </c>
      <c r="AR127" s="161" t="s">
        <v>202</v>
      </c>
      <c r="AT127" s="161" t="s">
        <v>169</v>
      </c>
      <c r="AU127" s="161" t="s">
        <v>85</v>
      </c>
      <c r="AY127" s="17" t="s">
        <v>167</v>
      </c>
      <c r="BE127" s="96">
        <f t="shared" si="4"/>
        <v>0</v>
      </c>
      <c r="BF127" s="96">
        <f t="shared" si="5"/>
        <v>0</v>
      </c>
      <c r="BG127" s="96">
        <f t="shared" si="6"/>
        <v>0</v>
      </c>
      <c r="BH127" s="96">
        <f t="shared" si="7"/>
        <v>0</v>
      </c>
      <c r="BI127" s="96">
        <f t="shared" si="8"/>
        <v>0</v>
      </c>
      <c r="BJ127" s="17" t="s">
        <v>85</v>
      </c>
      <c r="BK127" s="162">
        <f t="shared" si="9"/>
        <v>0</v>
      </c>
      <c r="BL127" s="17" t="s">
        <v>202</v>
      </c>
      <c r="BM127" s="161" t="s">
        <v>194</v>
      </c>
    </row>
    <row r="128" spans="2:65" s="1" customFormat="1" ht="24.2" customHeight="1" x14ac:dyDescent="0.2">
      <c r="B128" s="149"/>
      <c r="C128" s="150" t="s">
        <v>100</v>
      </c>
      <c r="D128" s="150" t="s">
        <v>169</v>
      </c>
      <c r="E128" s="151" t="s">
        <v>2177</v>
      </c>
      <c r="F128" s="152" t="s">
        <v>2178</v>
      </c>
      <c r="G128" s="153" t="s">
        <v>306</v>
      </c>
      <c r="H128" s="154">
        <v>888</v>
      </c>
      <c r="I128" s="155"/>
      <c r="J128" s="154">
        <f t="shared" si="0"/>
        <v>0</v>
      </c>
      <c r="K128" s="156"/>
      <c r="L128" s="33"/>
      <c r="M128" s="157" t="s">
        <v>1</v>
      </c>
      <c r="N128" s="158" t="s">
        <v>42</v>
      </c>
      <c r="P128" s="159">
        <f t="shared" si="1"/>
        <v>0</v>
      </c>
      <c r="Q128" s="159">
        <v>0</v>
      </c>
      <c r="R128" s="159">
        <f t="shared" si="2"/>
        <v>0</v>
      </c>
      <c r="S128" s="159">
        <v>0</v>
      </c>
      <c r="T128" s="160">
        <f t="shared" si="3"/>
        <v>0</v>
      </c>
      <c r="AR128" s="161" t="s">
        <v>202</v>
      </c>
      <c r="AT128" s="161" t="s">
        <v>169</v>
      </c>
      <c r="AU128" s="161" t="s">
        <v>85</v>
      </c>
      <c r="AY128" s="17" t="s">
        <v>167</v>
      </c>
      <c r="BE128" s="96">
        <f t="shared" si="4"/>
        <v>0</v>
      </c>
      <c r="BF128" s="96">
        <f t="shared" si="5"/>
        <v>0</v>
      </c>
      <c r="BG128" s="96">
        <f t="shared" si="6"/>
        <v>0</v>
      </c>
      <c r="BH128" s="96">
        <f t="shared" si="7"/>
        <v>0</v>
      </c>
      <c r="BI128" s="96">
        <f t="shared" si="8"/>
        <v>0</v>
      </c>
      <c r="BJ128" s="17" t="s">
        <v>85</v>
      </c>
      <c r="BK128" s="162">
        <f t="shared" si="9"/>
        <v>0</v>
      </c>
      <c r="BL128" s="17" t="s">
        <v>202</v>
      </c>
      <c r="BM128" s="161" t="s">
        <v>198</v>
      </c>
    </row>
    <row r="129" spans="2:65" s="1" customFormat="1" ht="16.5" customHeight="1" x14ac:dyDescent="0.2">
      <c r="B129" s="149"/>
      <c r="C129" s="150" t="s">
        <v>103</v>
      </c>
      <c r="D129" s="150" t="s">
        <v>169</v>
      </c>
      <c r="E129" s="151" t="s">
        <v>2179</v>
      </c>
      <c r="F129" s="152" t="s">
        <v>2180</v>
      </c>
      <c r="G129" s="153" t="s">
        <v>702</v>
      </c>
      <c r="H129" s="154">
        <v>127</v>
      </c>
      <c r="I129" s="155"/>
      <c r="J129" s="154">
        <f t="shared" si="0"/>
        <v>0</v>
      </c>
      <c r="K129" s="156"/>
      <c r="L129" s="33"/>
      <c r="M129" s="157" t="s">
        <v>1</v>
      </c>
      <c r="N129" s="158" t="s">
        <v>42</v>
      </c>
      <c r="P129" s="159">
        <f t="shared" si="1"/>
        <v>0</v>
      </c>
      <c r="Q129" s="159">
        <v>0</v>
      </c>
      <c r="R129" s="159">
        <f t="shared" si="2"/>
        <v>0</v>
      </c>
      <c r="S129" s="159">
        <v>0</v>
      </c>
      <c r="T129" s="160">
        <f t="shared" si="3"/>
        <v>0</v>
      </c>
      <c r="AR129" s="161" t="s">
        <v>202</v>
      </c>
      <c r="AT129" s="161" t="s">
        <v>169</v>
      </c>
      <c r="AU129" s="161" t="s">
        <v>85</v>
      </c>
      <c r="AY129" s="17" t="s">
        <v>167</v>
      </c>
      <c r="BE129" s="96">
        <f t="shared" si="4"/>
        <v>0</v>
      </c>
      <c r="BF129" s="96">
        <f t="shared" si="5"/>
        <v>0</v>
      </c>
      <c r="BG129" s="96">
        <f t="shared" si="6"/>
        <v>0</v>
      </c>
      <c r="BH129" s="96">
        <f t="shared" si="7"/>
        <v>0</v>
      </c>
      <c r="BI129" s="96">
        <f t="shared" si="8"/>
        <v>0</v>
      </c>
      <c r="BJ129" s="17" t="s">
        <v>85</v>
      </c>
      <c r="BK129" s="162">
        <f t="shared" si="9"/>
        <v>0</v>
      </c>
      <c r="BL129" s="17" t="s">
        <v>202</v>
      </c>
      <c r="BM129" s="161" t="s">
        <v>202</v>
      </c>
    </row>
    <row r="130" spans="2:65" s="1" customFormat="1" ht="16.5" customHeight="1" x14ac:dyDescent="0.2">
      <c r="B130" s="149"/>
      <c r="C130" s="150" t="s">
        <v>106</v>
      </c>
      <c r="D130" s="150" t="s">
        <v>169</v>
      </c>
      <c r="E130" s="151" t="s">
        <v>2181</v>
      </c>
      <c r="F130" s="152" t="s">
        <v>2182</v>
      </c>
      <c r="G130" s="153" t="s">
        <v>254</v>
      </c>
      <c r="H130" s="154">
        <v>306</v>
      </c>
      <c r="I130" s="155"/>
      <c r="J130" s="154">
        <f t="shared" si="0"/>
        <v>0</v>
      </c>
      <c r="K130" s="156"/>
      <c r="L130" s="33"/>
      <c r="M130" s="157" t="s">
        <v>1</v>
      </c>
      <c r="N130" s="158" t="s">
        <v>42</v>
      </c>
      <c r="P130" s="159">
        <f t="shared" si="1"/>
        <v>0</v>
      </c>
      <c r="Q130" s="159">
        <v>0</v>
      </c>
      <c r="R130" s="159">
        <f t="shared" si="2"/>
        <v>0</v>
      </c>
      <c r="S130" s="159">
        <v>0</v>
      </c>
      <c r="T130" s="160">
        <f t="shared" si="3"/>
        <v>0</v>
      </c>
      <c r="AR130" s="161" t="s">
        <v>202</v>
      </c>
      <c r="AT130" s="161" t="s">
        <v>169</v>
      </c>
      <c r="AU130" s="161" t="s">
        <v>85</v>
      </c>
      <c r="AY130" s="17" t="s">
        <v>167</v>
      </c>
      <c r="BE130" s="96">
        <f t="shared" si="4"/>
        <v>0</v>
      </c>
      <c r="BF130" s="96">
        <f t="shared" si="5"/>
        <v>0</v>
      </c>
      <c r="BG130" s="96">
        <f t="shared" si="6"/>
        <v>0</v>
      </c>
      <c r="BH130" s="96">
        <f t="shared" si="7"/>
        <v>0</v>
      </c>
      <c r="BI130" s="96">
        <f t="shared" si="8"/>
        <v>0</v>
      </c>
      <c r="BJ130" s="17" t="s">
        <v>85</v>
      </c>
      <c r="BK130" s="162">
        <f t="shared" si="9"/>
        <v>0</v>
      </c>
      <c r="BL130" s="17" t="s">
        <v>202</v>
      </c>
      <c r="BM130" s="161" t="s">
        <v>207</v>
      </c>
    </row>
    <row r="131" spans="2:65" s="1" customFormat="1" ht="24.2" customHeight="1" x14ac:dyDescent="0.2">
      <c r="B131" s="149"/>
      <c r="C131" s="150" t="s">
        <v>191</v>
      </c>
      <c r="D131" s="150" t="s">
        <v>169</v>
      </c>
      <c r="E131" s="151" t="s">
        <v>2183</v>
      </c>
      <c r="F131" s="152" t="s">
        <v>2184</v>
      </c>
      <c r="G131" s="153" t="s">
        <v>306</v>
      </c>
      <c r="H131" s="154">
        <v>250</v>
      </c>
      <c r="I131" s="155"/>
      <c r="J131" s="154">
        <f t="shared" si="0"/>
        <v>0</v>
      </c>
      <c r="K131" s="156"/>
      <c r="L131" s="33"/>
      <c r="M131" s="157" t="s">
        <v>1</v>
      </c>
      <c r="N131" s="158" t="s">
        <v>42</v>
      </c>
      <c r="P131" s="159">
        <f t="shared" si="1"/>
        <v>0</v>
      </c>
      <c r="Q131" s="159">
        <v>0</v>
      </c>
      <c r="R131" s="159">
        <f t="shared" si="2"/>
        <v>0</v>
      </c>
      <c r="S131" s="159">
        <v>0</v>
      </c>
      <c r="T131" s="160">
        <f t="shared" si="3"/>
        <v>0</v>
      </c>
      <c r="AR131" s="161" t="s">
        <v>202</v>
      </c>
      <c r="AT131" s="161" t="s">
        <v>169</v>
      </c>
      <c r="AU131" s="161" t="s">
        <v>85</v>
      </c>
      <c r="AY131" s="17" t="s">
        <v>167</v>
      </c>
      <c r="BE131" s="96">
        <f t="shared" si="4"/>
        <v>0</v>
      </c>
      <c r="BF131" s="96">
        <f t="shared" si="5"/>
        <v>0</v>
      </c>
      <c r="BG131" s="96">
        <f t="shared" si="6"/>
        <v>0</v>
      </c>
      <c r="BH131" s="96">
        <f t="shared" si="7"/>
        <v>0</v>
      </c>
      <c r="BI131" s="96">
        <f t="shared" si="8"/>
        <v>0</v>
      </c>
      <c r="BJ131" s="17" t="s">
        <v>85</v>
      </c>
      <c r="BK131" s="162">
        <f t="shared" si="9"/>
        <v>0</v>
      </c>
      <c r="BL131" s="17" t="s">
        <v>202</v>
      </c>
      <c r="BM131" s="161" t="s">
        <v>7</v>
      </c>
    </row>
    <row r="132" spans="2:65" s="1" customFormat="1" ht="24.2" customHeight="1" x14ac:dyDescent="0.2">
      <c r="B132" s="149"/>
      <c r="C132" s="150" t="s">
        <v>216</v>
      </c>
      <c r="D132" s="150" t="s">
        <v>169</v>
      </c>
      <c r="E132" s="151" t="s">
        <v>2185</v>
      </c>
      <c r="F132" s="152" t="s">
        <v>2186</v>
      </c>
      <c r="G132" s="153" t="s">
        <v>306</v>
      </c>
      <c r="H132" s="154">
        <v>120</v>
      </c>
      <c r="I132" s="155"/>
      <c r="J132" s="154">
        <f t="shared" si="0"/>
        <v>0</v>
      </c>
      <c r="K132" s="156"/>
      <c r="L132" s="33"/>
      <c r="M132" s="157" t="s">
        <v>1</v>
      </c>
      <c r="N132" s="158" t="s">
        <v>42</v>
      </c>
      <c r="P132" s="159">
        <f t="shared" si="1"/>
        <v>0</v>
      </c>
      <c r="Q132" s="159">
        <v>0</v>
      </c>
      <c r="R132" s="159">
        <f t="shared" si="2"/>
        <v>0</v>
      </c>
      <c r="S132" s="159">
        <v>0</v>
      </c>
      <c r="T132" s="160">
        <f t="shared" si="3"/>
        <v>0</v>
      </c>
      <c r="AR132" s="161" t="s">
        <v>202</v>
      </c>
      <c r="AT132" s="161" t="s">
        <v>169</v>
      </c>
      <c r="AU132" s="161" t="s">
        <v>85</v>
      </c>
      <c r="AY132" s="17" t="s">
        <v>167</v>
      </c>
      <c r="BE132" s="96">
        <f t="shared" si="4"/>
        <v>0</v>
      </c>
      <c r="BF132" s="96">
        <f t="shared" si="5"/>
        <v>0</v>
      </c>
      <c r="BG132" s="96">
        <f t="shared" si="6"/>
        <v>0</v>
      </c>
      <c r="BH132" s="96">
        <f t="shared" si="7"/>
        <v>0</v>
      </c>
      <c r="BI132" s="96">
        <f t="shared" si="8"/>
        <v>0</v>
      </c>
      <c r="BJ132" s="17" t="s">
        <v>85</v>
      </c>
      <c r="BK132" s="162">
        <f t="shared" si="9"/>
        <v>0</v>
      </c>
      <c r="BL132" s="17" t="s">
        <v>202</v>
      </c>
      <c r="BM132" s="161" t="s">
        <v>219</v>
      </c>
    </row>
    <row r="133" spans="2:65" s="1" customFormat="1" ht="24.2" customHeight="1" x14ac:dyDescent="0.2">
      <c r="B133" s="149"/>
      <c r="C133" s="150" t="s">
        <v>194</v>
      </c>
      <c r="D133" s="150" t="s">
        <v>169</v>
      </c>
      <c r="E133" s="151" t="s">
        <v>2187</v>
      </c>
      <c r="F133" s="152" t="s">
        <v>2188</v>
      </c>
      <c r="G133" s="153" t="s">
        <v>306</v>
      </c>
      <c r="H133" s="154">
        <v>28</v>
      </c>
      <c r="I133" s="155"/>
      <c r="J133" s="154">
        <f t="shared" si="0"/>
        <v>0</v>
      </c>
      <c r="K133" s="156"/>
      <c r="L133" s="33"/>
      <c r="M133" s="157" t="s">
        <v>1</v>
      </c>
      <c r="N133" s="158" t="s">
        <v>42</v>
      </c>
      <c r="P133" s="159">
        <f t="shared" si="1"/>
        <v>0</v>
      </c>
      <c r="Q133" s="159">
        <v>0</v>
      </c>
      <c r="R133" s="159">
        <f t="shared" si="2"/>
        <v>0</v>
      </c>
      <c r="S133" s="159">
        <v>0</v>
      </c>
      <c r="T133" s="160">
        <f t="shared" si="3"/>
        <v>0</v>
      </c>
      <c r="AR133" s="161" t="s">
        <v>202</v>
      </c>
      <c r="AT133" s="161" t="s">
        <v>169</v>
      </c>
      <c r="AU133" s="161" t="s">
        <v>85</v>
      </c>
      <c r="AY133" s="17" t="s">
        <v>167</v>
      </c>
      <c r="BE133" s="96">
        <f t="shared" si="4"/>
        <v>0</v>
      </c>
      <c r="BF133" s="96">
        <f t="shared" si="5"/>
        <v>0</v>
      </c>
      <c r="BG133" s="96">
        <f t="shared" si="6"/>
        <v>0</v>
      </c>
      <c r="BH133" s="96">
        <f t="shared" si="7"/>
        <v>0</v>
      </c>
      <c r="BI133" s="96">
        <f t="shared" si="8"/>
        <v>0</v>
      </c>
      <c r="BJ133" s="17" t="s">
        <v>85</v>
      </c>
      <c r="BK133" s="162">
        <f t="shared" si="9"/>
        <v>0</v>
      </c>
      <c r="BL133" s="17" t="s">
        <v>202</v>
      </c>
      <c r="BM133" s="161" t="s">
        <v>225</v>
      </c>
    </row>
    <row r="134" spans="2:65" s="1" customFormat="1" ht="24.2" customHeight="1" x14ac:dyDescent="0.2">
      <c r="B134" s="149"/>
      <c r="C134" s="150" t="s">
        <v>227</v>
      </c>
      <c r="D134" s="150" t="s">
        <v>169</v>
      </c>
      <c r="E134" s="151" t="s">
        <v>2189</v>
      </c>
      <c r="F134" s="152" t="s">
        <v>2190</v>
      </c>
      <c r="G134" s="153" t="s">
        <v>306</v>
      </c>
      <c r="H134" s="154">
        <v>11</v>
      </c>
      <c r="I134" s="155"/>
      <c r="J134" s="154">
        <f t="shared" si="0"/>
        <v>0</v>
      </c>
      <c r="K134" s="156"/>
      <c r="L134" s="33"/>
      <c r="M134" s="157" t="s">
        <v>1</v>
      </c>
      <c r="N134" s="158" t="s">
        <v>42</v>
      </c>
      <c r="P134" s="159">
        <f t="shared" si="1"/>
        <v>0</v>
      </c>
      <c r="Q134" s="159">
        <v>0</v>
      </c>
      <c r="R134" s="159">
        <f t="shared" si="2"/>
        <v>0</v>
      </c>
      <c r="S134" s="159">
        <v>0</v>
      </c>
      <c r="T134" s="160">
        <f t="shared" si="3"/>
        <v>0</v>
      </c>
      <c r="AR134" s="161" t="s">
        <v>202</v>
      </c>
      <c r="AT134" s="161" t="s">
        <v>169</v>
      </c>
      <c r="AU134" s="161" t="s">
        <v>85</v>
      </c>
      <c r="AY134" s="17" t="s">
        <v>167</v>
      </c>
      <c r="BE134" s="96">
        <f t="shared" si="4"/>
        <v>0</v>
      </c>
      <c r="BF134" s="96">
        <f t="shared" si="5"/>
        <v>0</v>
      </c>
      <c r="BG134" s="96">
        <f t="shared" si="6"/>
        <v>0</v>
      </c>
      <c r="BH134" s="96">
        <f t="shared" si="7"/>
        <v>0</v>
      </c>
      <c r="BI134" s="96">
        <f t="shared" si="8"/>
        <v>0</v>
      </c>
      <c r="BJ134" s="17" t="s">
        <v>85</v>
      </c>
      <c r="BK134" s="162">
        <f t="shared" si="9"/>
        <v>0</v>
      </c>
      <c r="BL134" s="17" t="s">
        <v>202</v>
      </c>
      <c r="BM134" s="161" t="s">
        <v>230</v>
      </c>
    </row>
    <row r="135" spans="2:65" s="1" customFormat="1" ht="21.75" customHeight="1" x14ac:dyDescent="0.2">
      <c r="B135" s="149"/>
      <c r="C135" s="150" t="s">
        <v>198</v>
      </c>
      <c r="D135" s="150" t="s">
        <v>169</v>
      </c>
      <c r="E135" s="151" t="s">
        <v>2191</v>
      </c>
      <c r="F135" s="152" t="s">
        <v>2192</v>
      </c>
      <c r="G135" s="153" t="s">
        <v>306</v>
      </c>
      <c r="H135" s="154">
        <v>37</v>
      </c>
      <c r="I135" s="155"/>
      <c r="J135" s="154">
        <f t="shared" si="0"/>
        <v>0</v>
      </c>
      <c r="K135" s="156"/>
      <c r="L135" s="33"/>
      <c r="M135" s="157" t="s">
        <v>1</v>
      </c>
      <c r="N135" s="158" t="s">
        <v>42</v>
      </c>
      <c r="P135" s="159">
        <f t="shared" si="1"/>
        <v>0</v>
      </c>
      <c r="Q135" s="159">
        <v>0</v>
      </c>
      <c r="R135" s="159">
        <f t="shared" si="2"/>
        <v>0</v>
      </c>
      <c r="S135" s="159">
        <v>0</v>
      </c>
      <c r="T135" s="160">
        <f t="shared" si="3"/>
        <v>0</v>
      </c>
      <c r="AR135" s="161" t="s">
        <v>202</v>
      </c>
      <c r="AT135" s="161" t="s">
        <v>169</v>
      </c>
      <c r="AU135" s="161" t="s">
        <v>85</v>
      </c>
      <c r="AY135" s="17" t="s">
        <v>167</v>
      </c>
      <c r="BE135" s="96">
        <f t="shared" si="4"/>
        <v>0</v>
      </c>
      <c r="BF135" s="96">
        <f t="shared" si="5"/>
        <v>0</v>
      </c>
      <c r="BG135" s="96">
        <f t="shared" si="6"/>
        <v>0</v>
      </c>
      <c r="BH135" s="96">
        <f t="shared" si="7"/>
        <v>0</v>
      </c>
      <c r="BI135" s="96">
        <f t="shared" si="8"/>
        <v>0</v>
      </c>
      <c r="BJ135" s="17" t="s">
        <v>85</v>
      </c>
      <c r="BK135" s="162">
        <f t="shared" si="9"/>
        <v>0</v>
      </c>
      <c r="BL135" s="17" t="s">
        <v>202</v>
      </c>
      <c r="BM135" s="161" t="s">
        <v>234</v>
      </c>
    </row>
    <row r="136" spans="2:65" s="1" customFormat="1" ht="21.75" customHeight="1" x14ac:dyDescent="0.2">
      <c r="B136" s="149"/>
      <c r="C136" s="150" t="s">
        <v>237</v>
      </c>
      <c r="D136" s="150" t="s">
        <v>169</v>
      </c>
      <c r="E136" s="151" t="s">
        <v>2193</v>
      </c>
      <c r="F136" s="152" t="s">
        <v>2194</v>
      </c>
      <c r="G136" s="153" t="s">
        <v>306</v>
      </c>
      <c r="H136" s="154">
        <v>59</v>
      </c>
      <c r="I136" s="155"/>
      <c r="J136" s="154">
        <f t="shared" si="0"/>
        <v>0</v>
      </c>
      <c r="K136" s="156"/>
      <c r="L136" s="33"/>
      <c r="M136" s="157" t="s">
        <v>1</v>
      </c>
      <c r="N136" s="158" t="s">
        <v>42</v>
      </c>
      <c r="P136" s="159">
        <f t="shared" si="1"/>
        <v>0</v>
      </c>
      <c r="Q136" s="159">
        <v>0</v>
      </c>
      <c r="R136" s="159">
        <f t="shared" si="2"/>
        <v>0</v>
      </c>
      <c r="S136" s="159">
        <v>0</v>
      </c>
      <c r="T136" s="160">
        <f t="shared" si="3"/>
        <v>0</v>
      </c>
      <c r="AR136" s="161" t="s">
        <v>202</v>
      </c>
      <c r="AT136" s="161" t="s">
        <v>169</v>
      </c>
      <c r="AU136" s="161" t="s">
        <v>85</v>
      </c>
      <c r="AY136" s="17" t="s">
        <v>167</v>
      </c>
      <c r="BE136" s="96">
        <f t="shared" si="4"/>
        <v>0</v>
      </c>
      <c r="BF136" s="96">
        <f t="shared" si="5"/>
        <v>0</v>
      </c>
      <c r="BG136" s="96">
        <f t="shared" si="6"/>
        <v>0</v>
      </c>
      <c r="BH136" s="96">
        <f t="shared" si="7"/>
        <v>0</v>
      </c>
      <c r="BI136" s="96">
        <f t="shared" si="8"/>
        <v>0</v>
      </c>
      <c r="BJ136" s="17" t="s">
        <v>85</v>
      </c>
      <c r="BK136" s="162">
        <f t="shared" si="9"/>
        <v>0</v>
      </c>
      <c r="BL136" s="17" t="s">
        <v>202</v>
      </c>
      <c r="BM136" s="161" t="s">
        <v>240</v>
      </c>
    </row>
    <row r="137" spans="2:65" s="1" customFormat="1" ht="16.5" customHeight="1" x14ac:dyDescent="0.2">
      <c r="B137" s="149"/>
      <c r="C137" s="150" t="s">
        <v>202</v>
      </c>
      <c r="D137" s="150" t="s">
        <v>169</v>
      </c>
      <c r="E137" s="151" t="s">
        <v>2195</v>
      </c>
      <c r="F137" s="152" t="s">
        <v>2196</v>
      </c>
      <c r="G137" s="153" t="s">
        <v>306</v>
      </c>
      <c r="H137" s="154">
        <v>505</v>
      </c>
      <c r="I137" s="155"/>
      <c r="J137" s="154">
        <f t="shared" si="0"/>
        <v>0</v>
      </c>
      <c r="K137" s="156"/>
      <c r="L137" s="33"/>
      <c r="M137" s="157" t="s">
        <v>1</v>
      </c>
      <c r="N137" s="158" t="s">
        <v>42</v>
      </c>
      <c r="P137" s="159">
        <f t="shared" si="1"/>
        <v>0</v>
      </c>
      <c r="Q137" s="159">
        <v>0</v>
      </c>
      <c r="R137" s="159">
        <f t="shared" si="2"/>
        <v>0</v>
      </c>
      <c r="S137" s="159">
        <v>0</v>
      </c>
      <c r="T137" s="160">
        <f t="shared" si="3"/>
        <v>0</v>
      </c>
      <c r="AR137" s="161" t="s">
        <v>202</v>
      </c>
      <c r="AT137" s="161" t="s">
        <v>169</v>
      </c>
      <c r="AU137" s="161" t="s">
        <v>85</v>
      </c>
      <c r="AY137" s="17" t="s">
        <v>167</v>
      </c>
      <c r="BE137" s="96">
        <f t="shared" si="4"/>
        <v>0</v>
      </c>
      <c r="BF137" s="96">
        <f t="shared" si="5"/>
        <v>0</v>
      </c>
      <c r="BG137" s="96">
        <f t="shared" si="6"/>
        <v>0</v>
      </c>
      <c r="BH137" s="96">
        <f t="shared" si="7"/>
        <v>0</v>
      </c>
      <c r="BI137" s="96">
        <f t="shared" si="8"/>
        <v>0</v>
      </c>
      <c r="BJ137" s="17" t="s">
        <v>85</v>
      </c>
      <c r="BK137" s="162">
        <f t="shared" si="9"/>
        <v>0</v>
      </c>
      <c r="BL137" s="17" t="s">
        <v>202</v>
      </c>
      <c r="BM137" s="161" t="s">
        <v>249</v>
      </c>
    </row>
    <row r="138" spans="2:65" s="1" customFormat="1" ht="37.9" customHeight="1" x14ac:dyDescent="0.2">
      <c r="B138" s="149"/>
      <c r="C138" s="150" t="s">
        <v>251</v>
      </c>
      <c r="D138" s="150" t="s">
        <v>169</v>
      </c>
      <c r="E138" s="151" t="s">
        <v>2197</v>
      </c>
      <c r="F138" s="152" t="s">
        <v>2198</v>
      </c>
      <c r="G138" s="153" t="s">
        <v>254</v>
      </c>
      <c r="H138" s="154">
        <v>1</v>
      </c>
      <c r="I138" s="155"/>
      <c r="J138" s="154">
        <f t="shared" si="0"/>
        <v>0</v>
      </c>
      <c r="K138" s="156"/>
      <c r="L138" s="33"/>
      <c r="M138" s="157" t="s">
        <v>1</v>
      </c>
      <c r="N138" s="158" t="s">
        <v>42</v>
      </c>
      <c r="P138" s="159">
        <f t="shared" si="1"/>
        <v>0</v>
      </c>
      <c r="Q138" s="159">
        <v>0</v>
      </c>
      <c r="R138" s="159">
        <f t="shared" si="2"/>
        <v>0</v>
      </c>
      <c r="S138" s="159">
        <v>0</v>
      </c>
      <c r="T138" s="160">
        <f t="shared" si="3"/>
        <v>0</v>
      </c>
      <c r="AR138" s="161" t="s">
        <v>202</v>
      </c>
      <c r="AT138" s="161" t="s">
        <v>169</v>
      </c>
      <c r="AU138" s="161" t="s">
        <v>85</v>
      </c>
      <c r="AY138" s="17" t="s">
        <v>167</v>
      </c>
      <c r="BE138" s="96">
        <f t="shared" si="4"/>
        <v>0</v>
      </c>
      <c r="BF138" s="96">
        <f t="shared" si="5"/>
        <v>0</v>
      </c>
      <c r="BG138" s="96">
        <f t="shared" si="6"/>
        <v>0</v>
      </c>
      <c r="BH138" s="96">
        <f t="shared" si="7"/>
        <v>0</v>
      </c>
      <c r="BI138" s="96">
        <f t="shared" si="8"/>
        <v>0</v>
      </c>
      <c r="BJ138" s="17" t="s">
        <v>85</v>
      </c>
      <c r="BK138" s="162">
        <f t="shared" si="9"/>
        <v>0</v>
      </c>
      <c r="BL138" s="17" t="s">
        <v>202</v>
      </c>
      <c r="BM138" s="161" t="s">
        <v>255</v>
      </c>
    </row>
    <row r="139" spans="2:65" s="1" customFormat="1" ht="16.5" customHeight="1" x14ac:dyDescent="0.2">
      <c r="B139" s="149"/>
      <c r="C139" s="150" t="s">
        <v>207</v>
      </c>
      <c r="D139" s="150" t="s">
        <v>169</v>
      </c>
      <c r="E139" s="151" t="s">
        <v>2199</v>
      </c>
      <c r="F139" s="152" t="s">
        <v>2200</v>
      </c>
      <c r="G139" s="153" t="s">
        <v>254</v>
      </c>
      <c r="H139" s="154">
        <v>3</v>
      </c>
      <c r="I139" s="155"/>
      <c r="J139" s="154">
        <f t="shared" si="0"/>
        <v>0</v>
      </c>
      <c r="K139" s="156"/>
      <c r="L139" s="33"/>
      <c r="M139" s="157" t="s">
        <v>1</v>
      </c>
      <c r="N139" s="158" t="s">
        <v>42</v>
      </c>
      <c r="P139" s="159">
        <f t="shared" si="1"/>
        <v>0</v>
      </c>
      <c r="Q139" s="159">
        <v>0</v>
      </c>
      <c r="R139" s="159">
        <f t="shared" si="2"/>
        <v>0</v>
      </c>
      <c r="S139" s="159">
        <v>0</v>
      </c>
      <c r="T139" s="160">
        <f t="shared" si="3"/>
        <v>0</v>
      </c>
      <c r="AR139" s="161" t="s">
        <v>202</v>
      </c>
      <c r="AT139" s="161" t="s">
        <v>169</v>
      </c>
      <c r="AU139" s="161" t="s">
        <v>85</v>
      </c>
      <c r="AY139" s="17" t="s">
        <v>167</v>
      </c>
      <c r="BE139" s="96">
        <f t="shared" si="4"/>
        <v>0</v>
      </c>
      <c r="BF139" s="96">
        <f t="shared" si="5"/>
        <v>0</v>
      </c>
      <c r="BG139" s="96">
        <f t="shared" si="6"/>
        <v>0</v>
      </c>
      <c r="BH139" s="96">
        <f t="shared" si="7"/>
        <v>0</v>
      </c>
      <c r="BI139" s="96">
        <f t="shared" si="8"/>
        <v>0</v>
      </c>
      <c r="BJ139" s="17" t="s">
        <v>85</v>
      </c>
      <c r="BK139" s="162">
        <f t="shared" si="9"/>
        <v>0</v>
      </c>
      <c r="BL139" s="17" t="s">
        <v>202</v>
      </c>
      <c r="BM139" s="161" t="s">
        <v>265</v>
      </c>
    </row>
    <row r="140" spans="2:65" s="1" customFormat="1" ht="16.5" customHeight="1" x14ac:dyDescent="0.2">
      <c r="B140" s="149"/>
      <c r="C140" s="150" t="s">
        <v>266</v>
      </c>
      <c r="D140" s="150" t="s">
        <v>169</v>
      </c>
      <c r="E140" s="151" t="s">
        <v>2201</v>
      </c>
      <c r="F140" s="152" t="s">
        <v>2096</v>
      </c>
      <c r="G140" s="153" t="s">
        <v>254</v>
      </c>
      <c r="H140" s="154">
        <v>1</v>
      </c>
      <c r="I140" s="155"/>
      <c r="J140" s="154">
        <f t="shared" si="0"/>
        <v>0</v>
      </c>
      <c r="K140" s="156"/>
      <c r="L140" s="33"/>
      <c r="M140" s="157" t="s">
        <v>1</v>
      </c>
      <c r="N140" s="158" t="s">
        <v>42</v>
      </c>
      <c r="P140" s="159">
        <f t="shared" si="1"/>
        <v>0</v>
      </c>
      <c r="Q140" s="159">
        <v>0</v>
      </c>
      <c r="R140" s="159">
        <f t="shared" si="2"/>
        <v>0</v>
      </c>
      <c r="S140" s="159">
        <v>0</v>
      </c>
      <c r="T140" s="160">
        <f t="shared" si="3"/>
        <v>0</v>
      </c>
      <c r="AR140" s="161" t="s">
        <v>202</v>
      </c>
      <c r="AT140" s="161" t="s">
        <v>169</v>
      </c>
      <c r="AU140" s="161" t="s">
        <v>85</v>
      </c>
      <c r="AY140" s="17" t="s">
        <v>167</v>
      </c>
      <c r="BE140" s="96">
        <f t="shared" si="4"/>
        <v>0</v>
      </c>
      <c r="BF140" s="96">
        <f t="shared" si="5"/>
        <v>0</v>
      </c>
      <c r="BG140" s="96">
        <f t="shared" si="6"/>
        <v>0</v>
      </c>
      <c r="BH140" s="96">
        <f t="shared" si="7"/>
        <v>0</v>
      </c>
      <c r="BI140" s="96">
        <f t="shared" si="8"/>
        <v>0</v>
      </c>
      <c r="BJ140" s="17" t="s">
        <v>85</v>
      </c>
      <c r="BK140" s="162">
        <f t="shared" si="9"/>
        <v>0</v>
      </c>
      <c r="BL140" s="17" t="s">
        <v>202</v>
      </c>
      <c r="BM140" s="161" t="s">
        <v>269</v>
      </c>
    </row>
    <row r="141" spans="2:65" s="1" customFormat="1" ht="16.5" customHeight="1" x14ac:dyDescent="0.2">
      <c r="B141" s="149"/>
      <c r="C141" s="150" t="s">
        <v>7</v>
      </c>
      <c r="D141" s="150" t="s">
        <v>169</v>
      </c>
      <c r="E141" s="151" t="s">
        <v>2202</v>
      </c>
      <c r="F141" s="152" t="s">
        <v>2203</v>
      </c>
      <c r="G141" s="153" t="s">
        <v>254</v>
      </c>
      <c r="H141" s="154">
        <v>1</v>
      </c>
      <c r="I141" s="155"/>
      <c r="J141" s="154">
        <f t="shared" si="0"/>
        <v>0</v>
      </c>
      <c r="K141" s="156"/>
      <c r="L141" s="33"/>
      <c r="M141" s="157" t="s">
        <v>1</v>
      </c>
      <c r="N141" s="158" t="s">
        <v>42</v>
      </c>
      <c r="P141" s="159">
        <f t="shared" si="1"/>
        <v>0</v>
      </c>
      <c r="Q141" s="159">
        <v>0</v>
      </c>
      <c r="R141" s="159">
        <f t="shared" si="2"/>
        <v>0</v>
      </c>
      <c r="S141" s="159">
        <v>0</v>
      </c>
      <c r="T141" s="160">
        <f t="shared" si="3"/>
        <v>0</v>
      </c>
      <c r="AR141" s="161" t="s">
        <v>202</v>
      </c>
      <c r="AT141" s="161" t="s">
        <v>169</v>
      </c>
      <c r="AU141" s="161" t="s">
        <v>85</v>
      </c>
      <c r="AY141" s="17" t="s">
        <v>167</v>
      </c>
      <c r="BE141" s="96">
        <f t="shared" si="4"/>
        <v>0</v>
      </c>
      <c r="BF141" s="96">
        <f t="shared" si="5"/>
        <v>0</v>
      </c>
      <c r="BG141" s="96">
        <f t="shared" si="6"/>
        <v>0</v>
      </c>
      <c r="BH141" s="96">
        <f t="shared" si="7"/>
        <v>0</v>
      </c>
      <c r="BI141" s="96">
        <f t="shared" si="8"/>
        <v>0</v>
      </c>
      <c r="BJ141" s="17" t="s">
        <v>85</v>
      </c>
      <c r="BK141" s="162">
        <f t="shared" si="9"/>
        <v>0</v>
      </c>
      <c r="BL141" s="17" t="s">
        <v>202</v>
      </c>
      <c r="BM141" s="161" t="s">
        <v>272</v>
      </c>
    </row>
    <row r="142" spans="2:65" s="1" customFormat="1" ht="24.2" customHeight="1" x14ac:dyDescent="0.2">
      <c r="B142" s="149"/>
      <c r="C142" s="150" t="s">
        <v>277</v>
      </c>
      <c r="D142" s="150" t="s">
        <v>169</v>
      </c>
      <c r="E142" s="151" t="s">
        <v>2204</v>
      </c>
      <c r="F142" s="152" t="s">
        <v>2205</v>
      </c>
      <c r="G142" s="153" t="s">
        <v>254</v>
      </c>
      <c r="H142" s="154">
        <v>63</v>
      </c>
      <c r="I142" s="155"/>
      <c r="J142" s="154">
        <f t="shared" si="0"/>
        <v>0</v>
      </c>
      <c r="K142" s="156"/>
      <c r="L142" s="33"/>
      <c r="M142" s="157" t="s">
        <v>1</v>
      </c>
      <c r="N142" s="158" t="s">
        <v>42</v>
      </c>
      <c r="P142" s="159">
        <f t="shared" si="1"/>
        <v>0</v>
      </c>
      <c r="Q142" s="159">
        <v>0</v>
      </c>
      <c r="R142" s="159">
        <f t="shared" si="2"/>
        <v>0</v>
      </c>
      <c r="S142" s="159">
        <v>0</v>
      </c>
      <c r="T142" s="160">
        <f t="shared" si="3"/>
        <v>0</v>
      </c>
      <c r="AR142" s="161" t="s">
        <v>202</v>
      </c>
      <c r="AT142" s="161" t="s">
        <v>169</v>
      </c>
      <c r="AU142" s="161" t="s">
        <v>85</v>
      </c>
      <c r="AY142" s="17" t="s">
        <v>167</v>
      </c>
      <c r="BE142" s="96">
        <f t="shared" si="4"/>
        <v>0</v>
      </c>
      <c r="BF142" s="96">
        <f t="shared" si="5"/>
        <v>0</v>
      </c>
      <c r="BG142" s="96">
        <f t="shared" si="6"/>
        <v>0</v>
      </c>
      <c r="BH142" s="96">
        <f t="shared" si="7"/>
        <v>0</v>
      </c>
      <c r="BI142" s="96">
        <f t="shared" si="8"/>
        <v>0</v>
      </c>
      <c r="BJ142" s="17" t="s">
        <v>85</v>
      </c>
      <c r="BK142" s="162">
        <f t="shared" si="9"/>
        <v>0</v>
      </c>
      <c r="BL142" s="17" t="s">
        <v>202</v>
      </c>
      <c r="BM142" s="161" t="s">
        <v>280</v>
      </c>
    </row>
    <row r="143" spans="2:65" s="1" customFormat="1" ht="24.2" customHeight="1" x14ac:dyDescent="0.2">
      <c r="B143" s="149"/>
      <c r="C143" s="150" t="s">
        <v>219</v>
      </c>
      <c r="D143" s="150" t="s">
        <v>169</v>
      </c>
      <c r="E143" s="151" t="s">
        <v>2206</v>
      </c>
      <c r="F143" s="152" t="s">
        <v>2207</v>
      </c>
      <c r="G143" s="153" t="s">
        <v>254</v>
      </c>
      <c r="H143" s="154">
        <v>63</v>
      </c>
      <c r="I143" s="155"/>
      <c r="J143" s="154">
        <f t="shared" si="0"/>
        <v>0</v>
      </c>
      <c r="K143" s="156"/>
      <c r="L143" s="33"/>
      <c r="M143" s="157" t="s">
        <v>1</v>
      </c>
      <c r="N143" s="158" t="s">
        <v>42</v>
      </c>
      <c r="P143" s="159">
        <f t="shared" si="1"/>
        <v>0</v>
      </c>
      <c r="Q143" s="159">
        <v>0</v>
      </c>
      <c r="R143" s="159">
        <f t="shared" si="2"/>
        <v>0</v>
      </c>
      <c r="S143" s="159">
        <v>0</v>
      </c>
      <c r="T143" s="160">
        <f t="shared" si="3"/>
        <v>0</v>
      </c>
      <c r="AR143" s="161" t="s">
        <v>202</v>
      </c>
      <c r="AT143" s="161" t="s">
        <v>169</v>
      </c>
      <c r="AU143" s="161" t="s">
        <v>85</v>
      </c>
      <c r="AY143" s="17" t="s">
        <v>167</v>
      </c>
      <c r="BE143" s="96">
        <f t="shared" si="4"/>
        <v>0</v>
      </c>
      <c r="BF143" s="96">
        <f t="shared" si="5"/>
        <v>0</v>
      </c>
      <c r="BG143" s="96">
        <f t="shared" si="6"/>
        <v>0</v>
      </c>
      <c r="BH143" s="96">
        <f t="shared" si="7"/>
        <v>0</v>
      </c>
      <c r="BI143" s="96">
        <f t="shared" si="8"/>
        <v>0</v>
      </c>
      <c r="BJ143" s="17" t="s">
        <v>85</v>
      </c>
      <c r="BK143" s="162">
        <f t="shared" si="9"/>
        <v>0</v>
      </c>
      <c r="BL143" s="17" t="s">
        <v>202</v>
      </c>
      <c r="BM143" s="161" t="s">
        <v>283</v>
      </c>
    </row>
    <row r="144" spans="2:65" s="1" customFormat="1" ht="24.2" customHeight="1" x14ac:dyDescent="0.2">
      <c r="B144" s="149"/>
      <c r="C144" s="150" t="s">
        <v>284</v>
      </c>
      <c r="D144" s="150" t="s">
        <v>169</v>
      </c>
      <c r="E144" s="151" t="s">
        <v>2208</v>
      </c>
      <c r="F144" s="152" t="s">
        <v>2209</v>
      </c>
      <c r="G144" s="153" t="s">
        <v>254</v>
      </c>
      <c r="H144" s="154">
        <v>63</v>
      </c>
      <c r="I144" s="155"/>
      <c r="J144" s="154">
        <f t="shared" si="0"/>
        <v>0</v>
      </c>
      <c r="K144" s="156"/>
      <c r="L144" s="33"/>
      <c r="M144" s="157" t="s">
        <v>1</v>
      </c>
      <c r="N144" s="158" t="s">
        <v>42</v>
      </c>
      <c r="P144" s="159">
        <f t="shared" si="1"/>
        <v>0</v>
      </c>
      <c r="Q144" s="159">
        <v>0</v>
      </c>
      <c r="R144" s="159">
        <f t="shared" si="2"/>
        <v>0</v>
      </c>
      <c r="S144" s="159">
        <v>0</v>
      </c>
      <c r="T144" s="160">
        <f t="shared" si="3"/>
        <v>0</v>
      </c>
      <c r="AR144" s="161" t="s">
        <v>202</v>
      </c>
      <c r="AT144" s="161" t="s">
        <v>169</v>
      </c>
      <c r="AU144" s="161" t="s">
        <v>85</v>
      </c>
      <c r="AY144" s="17" t="s">
        <v>167</v>
      </c>
      <c r="BE144" s="96">
        <f t="shared" si="4"/>
        <v>0</v>
      </c>
      <c r="BF144" s="96">
        <f t="shared" si="5"/>
        <v>0</v>
      </c>
      <c r="BG144" s="96">
        <f t="shared" si="6"/>
        <v>0</v>
      </c>
      <c r="BH144" s="96">
        <f t="shared" si="7"/>
        <v>0</v>
      </c>
      <c r="BI144" s="96">
        <f t="shared" si="8"/>
        <v>0</v>
      </c>
      <c r="BJ144" s="17" t="s">
        <v>85</v>
      </c>
      <c r="BK144" s="162">
        <f t="shared" si="9"/>
        <v>0</v>
      </c>
      <c r="BL144" s="17" t="s">
        <v>202</v>
      </c>
      <c r="BM144" s="161" t="s">
        <v>287</v>
      </c>
    </row>
    <row r="145" spans="2:65" s="1" customFormat="1" ht="37.9" customHeight="1" x14ac:dyDescent="0.2">
      <c r="B145" s="149"/>
      <c r="C145" s="150" t="s">
        <v>225</v>
      </c>
      <c r="D145" s="150" t="s">
        <v>169</v>
      </c>
      <c r="E145" s="151" t="s">
        <v>2210</v>
      </c>
      <c r="F145" s="152" t="s">
        <v>2211</v>
      </c>
      <c r="G145" s="153" t="s">
        <v>254</v>
      </c>
      <c r="H145" s="154">
        <v>5</v>
      </c>
      <c r="I145" s="155"/>
      <c r="J145" s="154">
        <f t="shared" si="0"/>
        <v>0</v>
      </c>
      <c r="K145" s="156"/>
      <c r="L145" s="33"/>
      <c r="M145" s="157" t="s">
        <v>1</v>
      </c>
      <c r="N145" s="158" t="s">
        <v>42</v>
      </c>
      <c r="P145" s="159">
        <f t="shared" si="1"/>
        <v>0</v>
      </c>
      <c r="Q145" s="159">
        <v>0</v>
      </c>
      <c r="R145" s="159">
        <f t="shared" si="2"/>
        <v>0</v>
      </c>
      <c r="S145" s="159">
        <v>0</v>
      </c>
      <c r="T145" s="160">
        <f t="shared" si="3"/>
        <v>0</v>
      </c>
      <c r="AR145" s="161" t="s">
        <v>202</v>
      </c>
      <c r="AT145" s="161" t="s">
        <v>169</v>
      </c>
      <c r="AU145" s="161" t="s">
        <v>85</v>
      </c>
      <c r="AY145" s="17" t="s">
        <v>167</v>
      </c>
      <c r="BE145" s="96">
        <f t="shared" si="4"/>
        <v>0</v>
      </c>
      <c r="BF145" s="96">
        <f t="shared" si="5"/>
        <v>0</v>
      </c>
      <c r="BG145" s="96">
        <f t="shared" si="6"/>
        <v>0</v>
      </c>
      <c r="BH145" s="96">
        <f t="shared" si="7"/>
        <v>0</v>
      </c>
      <c r="BI145" s="96">
        <f t="shared" si="8"/>
        <v>0</v>
      </c>
      <c r="BJ145" s="17" t="s">
        <v>85</v>
      </c>
      <c r="BK145" s="162">
        <f t="shared" si="9"/>
        <v>0</v>
      </c>
      <c r="BL145" s="17" t="s">
        <v>202</v>
      </c>
      <c r="BM145" s="161" t="s">
        <v>290</v>
      </c>
    </row>
    <row r="146" spans="2:65" s="1" customFormat="1" ht="37.9" customHeight="1" x14ac:dyDescent="0.2">
      <c r="B146" s="149"/>
      <c r="C146" s="150" t="s">
        <v>293</v>
      </c>
      <c r="D146" s="150" t="s">
        <v>169</v>
      </c>
      <c r="E146" s="151" t="s">
        <v>2212</v>
      </c>
      <c r="F146" s="152" t="s">
        <v>2213</v>
      </c>
      <c r="G146" s="153" t="s">
        <v>254</v>
      </c>
      <c r="H146" s="154">
        <v>8</v>
      </c>
      <c r="I146" s="155"/>
      <c r="J146" s="154">
        <f t="shared" si="0"/>
        <v>0</v>
      </c>
      <c r="K146" s="156"/>
      <c r="L146" s="33"/>
      <c r="M146" s="157" t="s">
        <v>1</v>
      </c>
      <c r="N146" s="158" t="s">
        <v>42</v>
      </c>
      <c r="P146" s="159">
        <f t="shared" si="1"/>
        <v>0</v>
      </c>
      <c r="Q146" s="159">
        <v>0</v>
      </c>
      <c r="R146" s="159">
        <f t="shared" si="2"/>
        <v>0</v>
      </c>
      <c r="S146" s="159">
        <v>0</v>
      </c>
      <c r="T146" s="160">
        <f t="shared" si="3"/>
        <v>0</v>
      </c>
      <c r="AR146" s="161" t="s">
        <v>202</v>
      </c>
      <c r="AT146" s="161" t="s">
        <v>169</v>
      </c>
      <c r="AU146" s="161" t="s">
        <v>85</v>
      </c>
      <c r="AY146" s="17" t="s">
        <v>167</v>
      </c>
      <c r="BE146" s="96">
        <f t="shared" si="4"/>
        <v>0</v>
      </c>
      <c r="BF146" s="96">
        <f t="shared" si="5"/>
        <v>0</v>
      </c>
      <c r="BG146" s="96">
        <f t="shared" si="6"/>
        <v>0</v>
      </c>
      <c r="BH146" s="96">
        <f t="shared" si="7"/>
        <v>0</v>
      </c>
      <c r="BI146" s="96">
        <f t="shared" si="8"/>
        <v>0</v>
      </c>
      <c r="BJ146" s="17" t="s">
        <v>85</v>
      </c>
      <c r="BK146" s="162">
        <f t="shared" si="9"/>
        <v>0</v>
      </c>
      <c r="BL146" s="17" t="s">
        <v>202</v>
      </c>
      <c r="BM146" s="161" t="s">
        <v>296</v>
      </c>
    </row>
    <row r="147" spans="2:65" s="1" customFormat="1" ht="37.9" customHeight="1" x14ac:dyDescent="0.2">
      <c r="B147" s="149"/>
      <c r="C147" s="150" t="s">
        <v>230</v>
      </c>
      <c r="D147" s="150" t="s">
        <v>169</v>
      </c>
      <c r="E147" s="151" t="s">
        <v>2214</v>
      </c>
      <c r="F147" s="152" t="s">
        <v>2215</v>
      </c>
      <c r="G147" s="153" t="s">
        <v>254</v>
      </c>
      <c r="H147" s="154">
        <v>2</v>
      </c>
      <c r="I147" s="155"/>
      <c r="J147" s="154">
        <f t="shared" si="0"/>
        <v>0</v>
      </c>
      <c r="K147" s="156"/>
      <c r="L147" s="33"/>
      <c r="M147" s="157" t="s">
        <v>1</v>
      </c>
      <c r="N147" s="158" t="s">
        <v>42</v>
      </c>
      <c r="P147" s="159">
        <f t="shared" si="1"/>
        <v>0</v>
      </c>
      <c r="Q147" s="159">
        <v>0</v>
      </c>
      <c r="R147" s="159">
        <f t="shared" si="2"/>
        <v>0</v>
      </c>
      <c r="S147" s="159">
        <v>0</v>
      </c>
      <c r="T147" s="160">
        <f t="shared" si="3"/>
        <v>0</v>
      </c>
      <c r="AR147" s="161" t="s">
        <v>202</v>
      </c>
      <c r="AT147" s="161" t="s">
        <v>169</v>
      </c>
      <c r="AU147" s="161" t="s">
        <v>85</v>
      </c>
      <c r="AY147" s="17" t="s">
        <v>167</v>
      </c>
      <c r="BE147" s="96">
        <f t="shared" si="4"/>
        <v>0</v>
      </c>
      <c r="BF147" s="96">
        <f t="shared" si="5"/>
        <v>0</v>
      </c>
      <c r="BG147" s="96">
        <f t="shared" si="6"/>
        <v>0</v>
      </c>
      <c r="BH147" s="96">
        <f t="shared" si="7"/>
        <v>0</v>
      </c>
      <c r="BI147" s="96">
        <f t="shared" si="8"/>
        <v>0</v>
      </c>
      <c r="BJ147" s="17" t="s">
        <v>85</v>
      </c>
      <c r="BK147" s="162">
        <f t="shared" si="9"/>
        <v>0</v>
      </c>
      <c r="BL147" s="17" t="s">
        <v>202</v>
      </c>
      <c r="BM147" s="161" t="s">
        <v>300</v>
      </c>
    </row>
    <row r="148" spans="2:65" s="1" customFormat="1" ht="16.5" customHeight="1" x14ac:dyDescent="0.2">
      <c r="B148" s="149"/>
      <c r="C148" s="150" t="s">
        <v>303</v>
      </c>
      <c r="D148" s="150" t="s">
        <v>169</v>
      </c>
      <c r="E148" s="151" t="s">
        <v>2216</v>
      </c>
      <c r="F148" s="152" t="s">
        <v>2217</v>
      </c>
      <c r="G148" s="153" t="s">
        <v>254</v>
      </c>
      <c r="H148" s="154">
        <v>16</v>
      </c>
      <c r="I148" s="155"/>
      <c r="J148" s="154">
        <f t="shared" si="0"/>
        <v>0</v>
      </c>
      <c r="K148" s="156"/>
      <c r="L148" s="33"/>
      <c r="M148" s="157" t="s">
        <v>1</v>
      </c>
      <c r="N148" s="158" t="s">
        <v>42</v>
      </c>
      <c r="P148" s="159">
        <f t="shared" si="1"/>
        <v>0</v>
      </c>
      <c r="Q148" s="159">
        <v>0</v>
      </c>
      <c r="R148" s="159">
        <f t="shared" si="2"/>
        <v>0</v>
      </c>
      <c r="S148" s="159">
        <v>0</v>
      </c>
      <c r="T148" s="160">
        <f t="shared" si="3"/>
        <v>0</v>
      </c>
      <c r="AR148" s="161" t="s">
        <v>202</v>
      </c>
      <c r="AT148" s="161" t="s">
        <v>169</v>
      </c>
      <c r="AU148" s="161" t="s">
        <v>85</v>
      </c>
      <c r="AY148" s="17" t="s">
        <v>167</v>
      </c>
      <c r="BE148" s="96">
        <f t="shared" si="4"/>
        <v>0</v>
      </c>
      <c r="BF148" s="96">
        <f t="shared" si="5"/>
        <v>0</v>
      </c>
      <c r="BG148" s="96">
        <f t="shared" si="6"/>
        <v>0</v>
      </c>
      <c r="BH148" s="96">
        <f t="shared" si="7"/>
        <v>0</v>
      </c>
      <c r="BI148" s="96">
        <f t="shared" si="8"/>
        <v>0</v>
      </c>
      <c r="BJ148" s="17" t="s">
        <v>85</v>
      </c>
      <c r="BK148" s="162">
        <f t="shared" si="9"/>
        <v>0</v>
      </c>
      <c r="BL148" s="17" t="s">
        <v>202</v>
      </c>
      <c r="BM148" s="161" t="s">
        <v>307</v>
      </c>
    </row>
    <row r="149" spans="2:65" s="1" customFormat="1" ht="16.5" customHeight="1" x14ac:dyDescent="0.2">
      <c r="B149" s="149"/>
      <c r="C149" s="150" t="s">
        <v>234</v>
      </c>
      <c r="D149" s="150" t="s">
        <v>169</v>
      </c>
      <c r="E149" s="151" t="s">
        <v>2218</v>
      </c>
      <c r="F149" s="152" t="s">
        <v>2219</v>
      </c>
      <c r="G149" s="153" t="s">
        <v>254</v>
      </c>
      <c r="H149" s="154">
        <v>12</v>
      </c>
      <c r="I149" s="155"/>
      <c r="J149" s="154">
        <f t="shared" si="0"/>
        <v>0</v>
      </c>
      <c r="K149" s="156"/>
      <c r="L149" s="33"/>
      <c r="M149" s="157" t="s">
        <v>1</v>
      </c>
      <c r="N149" s="158" t="s">
        <v>42</v>
      </c>
      <c r="P149" s="159">
        <f t="shared" si="1"/>
        <v>0</v>
      </c>
      <c r="Q149" s="159">
        <v>0</v>
      </c>
      <c r="R149" s="159">
        <f t="shared" si="2"/>
        <v>0</v>
      </c>
      <c r="S149" s="159">
        <v>0</v>
      </c>
      <c r="T149" s="160">
        <f t="shared" si="3"/>
        <v>0</v>
      </c>
      <c r="AR149" s="161" t="s">
        <v>202</v>
      </c>
      <c r="AT149" s="161" t="s">
        <v>169</v>
      </c>
      <c r="AU149" s="161" t="s">
        <v>85</v>
      </c>
      <c r="AY149" s="17" t="s">
        <v>167</v>
      </c>
      <c r="BE149" s="96">
        <f t="shared" si="4"/>
        <v>0</v>
      </c>
      <c r="BF149" s="96">
        <f t="shared" si="5"/>
        <v>0</v>
      </c>
      <c r="BG149" s="96">
        <f t="shared" si="6"/>
        <v>0</v>
      </c>
      <c r="BH149" s="96">
        <f t="shared" si="7"/>
        <v>0</v>
      </c>
      <c r="BI149" s="96">
        <f t="shared" si="8"/>
        <v>0</v>
      </c>
      <c r="BJ149" s="17" t="s">
        <v>85</v>
      </c>
      <c r="BK149" s="162">
        <f t="shared" si="9"/>
        <v>0</v>
      </c>
      <c r="BL149" s="17" t="s">
        <v>202</v>
      </c>
      <c r="BM149" s="161" t="s">
        <v>319</v>
      </c>
    </row>
    <row r="150" spans="2:65" s="1" customFormat="1" ht="16.5" customHeight="1" x14ac:dyDescent="0.2">
      <c r="B150" s="149"/>
      <c r="C150" s="150" t="s">
        <v>323</v>
      </c>
      <c r="D150" s="150" t="s">
        <v>169</v>
      </c>
      <c r="E150" s="151" t="s">
        <v>2220</v>
      </c>
      <c r="F150" s="152" t="s">
        <v>2088</v>
      </c>
      <c r="G150" s="153" t="s">
        <v>254</v>
      </c>
      <c r="H150" s="154">
        <v>2</v>
      </c>
      <c r="I150" s="155"/>
      <c r="J150" s="154">
        <f t="shared" si="0"/>
        <v>0</v>
      </c>
      <c r="K150" s="156"/>
      <c r="L150" s="33"/>
      <c r="M150" s="157" t="s">
        <v>1</v>
      </c>
      <c r="N150" s="158" t="s">
        <v>42</v>
      </c>
      <c r="P150" s="159">
        <f t="shared" si="1"/>
        <v>0</v>
      </c>
      <c r="Q150" s="159">
        <v>0</v>
      </c>
      <c r="R150" s="159">
        <f t="shared" si="2"/>
        <v>0</v>
      </c>
      <c r="S150" s="159">
        <v>0</v>
      </c>
      <c r="T150" s="160">
        <f t="shared" si="3"/>
        <v>0</v>
      </c>
      <c r="AR150" s="161" t="s">
        <v>202</v>
      </c>
      <c r="AT150" s="161" t="s">
        <v>169</v>
      </c>
      <c r="AU150" s="161" t="s">
        <v>85</v>
      </c>
      <c r="AY150" s="17" t="s">
        <v>167</v>
      </c>
      <c r="BE150" s="96">
        <f t="shared" si="4"/>
        <v>0</v>
      </c>
      <c r="BF150" s="96">
        <f t="shared" si="5"/>
        <v>0</v>
      </c>
      <c r="BG150" s="96">
        <f t="shared" si="6"/>
        <v>0</v>
      </c>
      <c r="BH150" s="96">
        <f t="shared" si="7"/>
        <v>0</v>
      </c>
      <c r="BI150" s="96">
        <f t="shared" si="8"/>
        <v>0</v>
      </c>
      <c r="BJ150" s="17" t="s">
        <v>85</v>
      </c>
      <c r="BK150" s="162">
        <f t="shared" si="9"/>
        <v>0</v>
      </c>
      <c r="BL150" s="17" t="s">
        <v>202</v>
      </c>
      <c r="BM150" s="161" t="s">
        <v>326</v>
      </c>
    </row>
    <row r="151" spans="2:65" s="1" customFormat="1" ht="16.5" customHeight="1" x14ac:dyDescent="0.2">
      <c r="B151" s="149"/>
      <c r="C151" s="150" t="s">
        <v>240</v>
      </c>
      <c r="D151" s="150" t="s">
        <v>169</v>
      </c>
      <c r="E151" s="151" t="s">
        <v>2221</v>
      </c>
      <c r="F151" s="152" t="s">
        <v>2222</v>
      </c>
      <c r="G151" s="153" t="s">
        <v>702</v>
      </c>
      <c r="H151" s="154">
        <v>58</v>
      </c>
      <c r="I151" s="155"/>
      <c r="J151" s="154">
        <f t="shared" si="0"/>
        <v>0</v>
      </c>
      <c r="K151" s="156"/>
      <c r="L151" s="33"/>
      <c r="M151" s="157" t="s">
        <v>1</v>
      </c>
      <c r="N151" s="158" t="s">
        <v>42</v>
      </c>
      <c r="P151" s="159">
        <f t="shared" si="1"/>
        <v>0</v>
      </c>
      <c r="Q151" s="159">
        <v>0</v>
      </c>
      <c r="R151" s="159">
        <f t="shared" si="2"/>
        <v>0</v>
      </c>
      <c r="S151" s="159">
        <v>0</v>
      </c>
      <c r="T151" s="160">
        <f t="shared" si="3"/>
        <v>0</v>
      </c>
      <c r="AR151" s="161" t="s">
        <v>202</v>
      </c>
      <c r="AT151" s="161" t="s">
        <v>169</v>
      </c>
      <c r="AU151" s="161" t="s">
        <v>85</v>
      </c>
      <c r="AY151" s="17" t="s">
        <v>167</v>
      </c>
      <c r="BE151" s="96">
        <f t="shared" si="4"/>
        <v>0</v>
      </c>
      <c r="BF151" s="96">
        <f t="shared" si="5"/>
        <v>0</v>
      </c>
      <c r="BG151" s="96">
        <f t="shared" si="6"/>
        <v>0</v>
      </c>
      <c r="BH151" s="96">
        <f t="shared" si="7"/>
        <v>0</v>
      </c>
      <c r="BI151" s="96">
        <f t="shared" si="8"/>
        <v>0</v>
      </c>
      <c r="BJ151" s="17" t="s">
        <v>85</v>
      </c>
      <c r="BK151" s="162">
        <f t="shared" si="9"/>
        <v>0</v>
      </c>
      <c r="BL151" s="17" t="s">
        <v>202</v>
      </c>
      <c r="BM151" s="161" t="s">
        <v>332</v>
      </c>
    </row>
    <row r="152" spans="2:65" s="1" customFormat="1" ht="16.5" customHeight="1" x14ac:dyDescent="0.2">
      <c r="B152" s="149"/>
      <c r="C152" s="150" t="s">
        <v>335</v>
      </c>
      <c r="D152" s="150" t="s">
        <v>169</v>
      </c>
      <c r="E152" s="151" t="s">
        <v>2223</v>
      </c>
      <c r="F152" s="152" t="s">
        <v>2100</v>
      </c>
      <c r="G152" s="153" t="s">
        <v>702</v>
      </c>
      <c r="H152" s="154">
        <v>112</v>
      </c>
      <c r="I152" s="155"/>
      <c r="J152" s="154">
        <f t="shared" si="0"/>
        <v>0</v>
      </c>
      <c r="K152" s="156"/>
      <c r="L152" s="33"/>
      <c r="M152" s="157" t="s">
        <v>1</v>
      </c>
      <c r="N152" s="158" t="s">
        <v>42</v>
      </c>
      <c r="P152" s="159">
        <f t="shared" si="1"/>
        <v>0</v>
      </c>
      <c r="Q152" s="159">
        <v>0</v>
      </c>
      <c r="R152" s="159">
        <f t="shared" si="2"/>
        <v>0</v>
      </c>
      <c r="S152" s="159">
        <v>0</v>
      </c>
      <c r="T152" s="160">
        <f t="shared" si="3"/>
        <v>0</v>
      </c>
      <c r="AR152" s="161" t="s">
        <v>202</v>
      </c>
      <c r="AT152" s="161" t="s">
        <v>169</v>
      </c>
      <c r="AU152" s="161" t="s">
        <v>85</v>
      </c>
      <c r="AY152" s="17" t="s">
        <v>167</v>
      </c>
      <c r="BE152" s="96">
        <f t="shared" si="4"/>
        <v>0</v>
      </c>
      <c r="BF152" s="96">
        <f t="shared" si="5"/>
        <v>0</v>
      </c>
      <c r="BG152" s="96">
        <f t="shared" si="6"/>
        <v>0</v>
      </c>
      <c r="BH152" s="96">
        <f t="shared" si="7"/>
        <v>0</v>
      </c>
      <c r="BI152" s="96">
        <f t="shared" si="8"/>
        <v>0</v>
      </c>
      <c r="BJ152" s="17" t="s">
        <v>85</v>
      </c>
      <c r="BK152" s="162">
        <f t="shared" si="9"/>
        <v>0</v>
      </c>
      <c r="BL152" s="17" t="s">
        <v>202</v>
      </c>
      <c r="BM152" s="161" t="s">
        <v>338</v>
      </c>
    </row>
    <row r="153" spans="2:65" s="1" customFormat="1" ht="16.5" customHeight="1" x14ac:dyDescent="0.2">
      <c r="B153" s="149"/>
      <c r="C153" s="150" t="s">
        <v>249</v>
      </c>
      <c r="D153" s="150" t="s">
        <v>169</v>
      </c>
      <c r="E153" s="151" t="s">
        <v>2224</v>
      </c>
      <c r="F153" s="152" t="s">
        <v>2225</v>
      </c>
      <c r="G153" s="153" t="s">
        <v>702</v>
      </c>
      <c r="H153" s="154">
        <v>74</v>
      </c>
      <c r="I153" s="155"/>
      <c r="J153" s="154">
        <f t="shared" si="0"/>
        <v>0</v>
      </c>
      <c r="K153" s="156"/>
      <c r="L153" s="33"/>
      <c r="M153" s="157" t="s">
        <v>1</v>
      </c>
      <c r="N153" s="158" t="s">
        <v>42</v>
      </c>
      <c r="P153" s="159">
        <f t="shared" si="1"/>
        <v>0</v>
      </c>
      <c r="Q153" s="159">
        <v>0</v>
      </c>
      <c r="R153" s="159">
        <f t="shared" si="2"/>
        <v>0</v>
      </c>
      <c r="S153" s="159">
        <v>0</v>
      </c>
      <c r="T153" s="160">
        <f t="shared" si="3"/>
        <v>0</v>
      </c>
      <c r="AR153" s="161" t="s">
        <v>202</v>
      </c>
      <c r="AT153" s="161" t="s">
        <v>169</v>
      </c>
      <c r="AU153" s="161" t="s">
        <v>85</v>
      </c>
      <c r="AY153" s="17" t="s">
        <v>167</v>
      </c>
      <c r="BE153" s="96">
        <f t="shared" si="4"/>
        <v>0</v>
      </c>
      <c r="BF153" s="96">
        <f t="shared" si="5"/>
        <v>0</v>
      </c>
      <c r="BG153" s="96">
        <f t="shared" si="6"/>
        <v>0</v>
      </c>
      <c r="BH153" s="96">
        <f t="shared" si="7"/>
        <v>0</v>
      </c>
      <c r="BI153" s="96">
        <f t="shared" si="8"/>
        <v>0</v>
      </c>
      <c r="BJ153" s="17" t="s">
        <v>85</v>
      </c>
      <c r="BK153" s="162">
        <f t="shared" si="9"/>
        <v>0</v>
      </c>
      <c r="BL153" s="17" t="s">
        <v>202</v>
      </c>
      <c r="BM153" s="161" t="s">
        <v>344</v>
      </c>
    </row>
    <row r="154" spans="2:65" s="1" customFormat="1" ht="33" customHeight="1" x14ac:dyDescent="0.2">
      <c r="B154" s="149"/>
      <c r="C154" s="150" t="s">
        <v>348</v>
      </c>
      <c r="D154" s="150" t="s">
        <v>169</v>
      </c>
      <c r="E154" s="151" t="s">
        <v>2226</v>
      </c>
      <c r="F154" s="152" t="s">
        <v>2227</v>
      </c>
      <c r="G154" s="153" t="s">
        <v>254</v>
      </c>
      <c r="H154" s="154">
        <v>2</v>
      </c>
      <c r="I154" s="155"/>
      <c r="J154" s="154">
        <f t="shared" ref="J154:J183" si="10">ROUND(I154*H154,3)</f>
        <v>0</v>
      </c>
      <c r="K154" s="156"/>
      <c r="L154" s="33"/>
      <c r="M154" s="157" t="s">
        <v>1</v>
      </c>
      <c r="N154" s="158" t="s">
        <v>42</v>
      </c>
      <c r="P154" s="159">
        <f t="shared" ref="P154:P183" si="11">O154*H154</f>
        <v>0</v>
      </c>
      <c r="Q154" s="159">
        <v>0</v>
      </c>
      <c r="R154" s="159">
        <f t="shared" ref="R154:R183" si="12">Q154*H154</f>
        <v>0</v>
      </c>
      <c r="S154" s="159">
        <v>0</v>
      </c>
      <c r="T154" s="160">
        <f t="shared" ref="T154:T183" si="13">S154*H154</f>
        <v>0</v>
      </c>
      <c r="AR154" s="161" t="s">
        <v>202</v>
      </c>
      <c r="AT154" s="161" t="s">
        <v>169</v>
      </c>
      <c r="AU154" s="161" t="s">
        <v>85</v>
      </c>
      <c r="AY154" s="17" t="s">
        <v>167</v>
      </c>
      <c r="BE154" s="96">
        <f t="shared" ref="BE154:BE183" si="14">IF(N154="základná",J154,0)</f>
        <v>0</v>
      </c>
      <c r="BF154" s="96">
        <f t="shared" ref="BF154:BF183" si="15">IF(N154="znížená",J154,0)</f>
        <v>0</v>
      </c>
      <c r="BG154" s="96">
        <f t="shared" ref="BG154:BG183" si="16">IF(N154="zákl. prenesená",J154,0)</f>
        <v>0</v>
      </c>
      <c r="BH154" s="96">
        <f t="shared" ref="BH154:BH183" si="17">IF(N154="zníž. prenesená",J154,0)</f>
        <v>0</v>
      </c>
      <c r="BI154" s="96">
        <f t="shared" ref="BI154:BI183" si="18">IF(N154="nulová",J154,0)</f>
        <v>0</v>
      </c>
      <c r="BJ154" s="17" t="s">
        <v>85</v>
      </c>
      <c r="BK154" s="162">
        <f t="shared" ref="BK154:BK183" si="19">ROUND(I154*H154,3)</f>
        <v>0</v>
      </c>
      <c r="BL154" s="17" t="s">
        <v>202</v>
      </c>
      <c r="BM154" s="161" t="s">
        <v>351</v>
      </c>
    </row>
    <row r="155" spans="2:65" s="1" customFormat="1" ht="33" customHeight="1" x14ac:dyDescent="0.2">
      <c r="B155" s="149"/>
      <c r="C155" s="150" t="s">
        <v>255</v>
      </c>
      <c r="D155" s="150" t="s">
        <v>169</v>
      </c>
      <c r="E155" s="151" t="s">
        <v>2228</v>
      </c>
      <c r="F155" s="152" t="s">
        <v>2229</v>
      </c>
      <c r="G155" s="153" t="s">
        <v>254</v>
      </c>
      <c r="H155" s="154">
        <v>1</v>
      </c>
      <c r="I155" s="155"/>
      <c r="J155" s="154">
        <f t="shared" si="10"/>
        <v>0</v>
      </c>
      <c r="K155" s="156"/>
      <c r="L155" s="33"/>
      <c r="M155" s="157" t="s">
        <v>1</v>
      </c>
      <c r="N155" s="158" t="s">
        <v>42</v>
      </c>
      <c r="P155" s="159">
        <f t="shared" si="11"/>
        <v>0</v>
      </c>
      <c r="Q155" s="159">
        <v>0</v>
      </c>
      <c r="R155" s="159">
        <f t="shared" si="12"/>
        <v>0</v>
      </c>
      <c r="S155" s="159">
        <v>0</v>
      </c>
      <c r="T155" s="160">
        <f t="shared" si="13"/>
        <v>0</v>
      </c>
      <c r="AR155" s="161" t="s">
        <v>202</v>
      </c>
      <c r="AT155" s="161" t="s">
        <v>169</v>
      </c>
      <c r="AU155" s="161" t="s">
        <v>85</v>
      </c>
      <c r="AY155" s="17" t="s">
        <v>167</v>
      </c>
      <c r="BE155" s="96">
        <f t="shared" si="14"/>
        <v>0</v>
      </c>
      <c r="BF155" s="96">
        <f t="shared" si="15"/>
        <v>0</v>
      </c>
      <c r="BG155" s="96">
        <f t="shared" si="16"/>
        <v>0</v>
      </c>
      <c r="BH155" s="96">
        <f t="shared" si="17"/>
        <v>0</v>
      </c>
      <c r="BI155" s="96">
        <f t="shared" si="18"/>
        <v>0</v>
      </c>
      <c r="BJ155" s="17" t="s">
        <v>85</v>
      </c>
      <c r="BK155" s="162">
        <f t="shared" si="19"/>
        <v>0</v>
      </c>
      <c r="BL155" s="17" t="s">
        <v>202</v>
      </c>
      <c r="BM155" s="161" t="s">
        <v>356</v>
      </c>
    </row>
    <row r="156" spans="2:65" s="1" customFormat="1" ht="33" customHeight="1" x14ac:dyDescent="0.2">
      <c r="B156" s="149"/>
      <c r="C156" s="150" t="s">
        <v>359</v>
      </c>
      <c r="D156" s="150" t="s">
        <v>169</v>
      </c>
      <c r="E156" s="151" t="s">
        <v>2230</v>
      </c>
      <c r="F156" s="152" t="s">
        <v>2231</v>
      </c>
      <c r="G156" s="153" t="s">
        <v>254</v>
      </c>
      <c r="H156" s="154">
        <v>2</v>
      </c>
      <c r="I156" s="155"/>
      <c r="J156" s="154">
        <f t="shared" si="10"/>
        <v>0</v>
      </c>
      <c r="K156" s="156"/>
      <c r="L156" s="33"/>
      <c r="M156" s="157" t="s">
        <v>1</v>
      </c>
      <c r="N156" s="158" t="s">
        <v>42</v>
      </c>
      <c r="P156" s="159">
        <f t="shared" si="11"/>
        <v>0</v>
      </c>
      <c r="Q156" s="159">
        <v>0</v>
      </c>
      <c r="R156" s="159">
        <f t="shared" si="12"/>
        <v>0</v>
      </c>
      <c r="S156" s="159">
        <v>0</v>
      </c>
      <c r="T156" s="160">
        <f t="shared" si="13"/>
        <v>0</v>
      </c>
      <c r="AR156" s="161" t="s">
        <v>202</v>
      </c>
      <c r="AT156" s="161" t="s">
        <v>169</v>
      </c>
      <c r="AU156" s="161" t="s">
        <v>85</v>
      </c>
      <c r="AY156" s="17" t="s">
        <v>167</v>
      </c>
      <c r="BE156" s="96">
        <f t="shared" si="14"/>
        <v>0</v>
      </c>
      <c r="BF156" s="96">
        <f t="shared" si="15"/>
        <v>0</v>
      </c>
      <c r="BG156" s="96">
        <f t="shared" si="16"/>
        <v>0</v>
      </c>
      <c r="BH156" s="96">
        <f t="shared" si="17"/>
        <v>0</v>
      </c>
      <c r="BI156" s="96">
        <f t="shared" si="18"/>
        <v>0</v>
      </c>
      <c r="BJ156" s="17" t="s">
        <v>85</v>
      </c>
      <c r="BK156" s="162">
        <f t="shared" si="19"/>
        <v>0</v>
      </c>
      <c r="BL156" s="17" t="s">
        <v>202</v>
      </c>
      <c r="BM156" s="161" t="s">
        <v>362</v>
      </c>
    </row>
    <row r="157" spans="2:65" s="1" customFormat="1" ht="33" customHeight="1" x14ac:dyDescent="0.2">
      <c r="B157" s="149"/>
      <c r="C157" s="150" t="s">
        <v>265</v>
      </c>
      <c r="D157" s="150" t="s">
        <v>169</v>
      </c>
      <c r="E157" s="151" t="s">
        <v>2232</v>
      </c>
      <c r="F157" s="152" t="s">
        <v>2233</v>
      </c>
      <c r="G157" s="153" t="s">
        <v>254</v>
      </c>
      <c r="H157" s="154">
        <v>5</v>
      </c>
      <c r="I157" s="155"/>
      <c r="J157" s="154">
        <f t="shared" si="10"/>
        <v>0</v>
      </c>
      <c r="K157" s="156"/>
      <c r="L157" s="33"/>
      <c r="M157" s="157" t="s">
        <v>1</v>
      </c>
      <c r="N157" s="158" t="s">
        <v>42</v>
      </c>
      <c r="P157" s="159">
        <f t="shared" si="11"/>
        <v>0</v>
      </c>
      <c r="Q157" s="159">
        <v>0</v>
      </c>
      <c r="R157" s="159">
        <f t="shared" si="12"/>
        <v>0</v>
      </c>
      <c r="S157" s="159">
        <v>0</v>
      </c>
      <c r="T157" s="160">
        <f t="shared" si="13"/>
        <v>0</v>
      </c>
      <c r="AR157" s="161" t="s">
        <v>202</v>
      </c>
      <c r="AT157" s="161" t="s">
        <v>169</v>
      </c>
      <c r="AU157" s="161" t="s">
        <v>85</v>
      </c>
      <c r="AY157" s="17" t="s">
        <v>167</v>
      </c>
      <c r="BE157" s="96">
        <f t="shared" si="14"/>
        <v>0</v>
      </c>
      <c r="BF157" s="96">
        <f t="shared" si="15"/>
        <v>0</v>
      </c>
      <c r="BG157" s="96">
        <f t="shared" si="16"/>
        <v>0</v>
      </c>
      <c r="BH157" s="96">
        <f t="shared" si="17"/>
        <v>0</v>
      </c>
      <c r="BI157" s="96">
        <f t="shared" si="18"/>
        <v>0</v>
      </c>
      <c r="BJ157" s="17" t="s">
        <v>85</v>
      </c>
      <c r="BK157" s="162">
        <f t="shared" si="19"/>
        <v>0</v>
      </c>
      <c r="BL157" s="17" t="s">
        <v>202</v>
      </c>
      <c r="BM157" s="161" t="s">
        <v>366</v>
      </c>
    </row>
    <row r="158" spans="2:65" s="1" customFormat="1" ht="33" customHeight="1" x14ac:dyDescent="0.2">
      <c r="B158" s="149"/>
      <c r="C158" s="150" t="s">
        <v>368</v>
      </c>
      <c r="D158" s="150" t="s">
        <v>169</v>
      </c>
      <c r="E158" s="151" t="s">
        <v>2234</v>
      </c>
      <c r="F158" s="152" t="s">
        <v>2235</v>
      </c>
      <c r="G158" s="153" t="s">
        <v>254</v>
      </c>
      <c r="H158" s="154">
        <v>4</v>
      </c>
      <c r="I158" s="155"/>
      <c r="J158" s="154">
        <f t="shared" si="10"/>
        <v>0</v>
      </c>
      <c r="K158" s="156"/>
      <c r="L158" s="33"/>
      <c r="M158" s="157" t="s">
        <v>1</v>
      </c>
      <c r="N158" s="158" t="s">
        <v>42</v>
      </c>
      <c r="P158" s="159">
        <f t="shared" si="11"/>
        <v>0</v>
      </c>
      <c r="Q158" s="159">
        <v>0</v>
      </c>
      <c r="R158" s="159">
        <f t="shared" si="12"/>
        <v>0</v>
      </c>
      <c r="S158" s="159">
        <v>0</v>
      </c>
      <c r="T158" s="160">
        <f t="shared" si="13"/>
        <v>0</v>
      </c>
      <c r="AR158" s="161" t="s">
        <v>202</v>
      </c>
      <c r="AT158" s="161" t="s">
        <v>169</v>
      </c>
      <c r="AU158" s="161" t="s">
        <v>85</v>
      </c>
      <c r="AY158" s="17" t="s">
        <v>167</v>
      </c>
      <c r="BE158" s="96">
        <f t="shared" si="14"/>
        <v>0</v>
      </c>
      <c r="BF158" s="96">
        <f t="shared" si="15"/>
        <v>0</v>
      </c>
      <c r="BG158" s="96">
        <f t="shared" si="16"/>
        <v>0</v>
      </c>
      <c r="BH158" s="96">
        <f t="shared" si="17"/>
        <v>0</v>
      </c>
      <c r="BI158" s="96">
        <f t="shared" si="18"/>
        <v>0</v>
      </c>
      <c r="BJ158" s="17" t="s">
        <v>85</v>
      </c>
      <c r="BK158" s="162">
        <f t="shared" si="19"/>
        <v>0</v>
      </c>
      <c r="BL158" s="17" t="s">
        <v>202</v>
      </c>
      <c r="BM158" s="161" t="s">
        <v>371</v>
      </c>
    </row>
    <row r="159" spans="2:65" s="1" customFormat="1" ht="33" customHeight="1" x14ac:dyDescent="0.2">
      <c r="B159" s="149"/>
      <c r="C159" s="150" t="s">
        <v>269</v>
      </c>
      <c r="D159" s="150" t="s">
        <v>169</v>
      </c>
      <c r="E159" s="151" t="s">
        <v>2236</v>
      </c>
      <c r="F159" s="152" t="s">
        <v>2237</v>
      </c>
      <c r="G159" s="153" t="s">
        <v>254</v>
      </c>
      <c r="H159" s="154">
        <v>8</v>
      </c>
      <c r="I159" s="155"/>
      <c r="J159" s="154">
        <f t="shared" si="10"/>
        <v>0</v>
      </c>
      <c r="K159" s="156"/>
      <c r="L159" s="33"/>
      <c r="M159" s="157" t="s">
        <v>1</v>
      </c>
      <c r="N159" s="158" t="s">
        <v>42</v>
      </c>
      <c r="P159" s="159">
        <f t="shared" si="11"/>
        <v>0</v>
      </c>
      <c r="Q159" s="159">
        <v>0</v>
      </c>
      <c r="R159" s="159">
        <f t="shared" si="12"/>
        <v>0</v>
      </c>
      <c r="S159" s="159">
        <v>0</v>
      </c>
      <c r="T159" s="160">
        <f t="shared" si="13"/>
        <v>0</v>
      </c>
      <c r="AR159" s="161" t="s">
        <v>202</v>
      </c>
      <c r="AT159" s="161" t="s">
        <v>169</v>
      </c>
      <c r="AU159" s="161" t="s">
        <v>85</v>
      </c>
      <c r="AY159" s="17" t="s">
        <v>167</v>
      </c>
      <c r="BE159" s="96">
        <f t="shared" si="14"/>
        <v>0</v>
      </c>
      <c r="BF159" s="96">
        <f t="shared" si="15"/>
        <v>0</v>
      </c>
      <c r="BG159" s="96">
        <f t="shared" si="16"/>
        <v>0</v>
      </c>
      <c r="BH159" s="96">
        <f t="shared" si="17"/>
        <v>0</v>
      </c>
      <c r="BI159" s="96">
        <f t="shared" si="18"/>
        <v>0</v>
      </c>
      <c r="BJ159" s="17" t="s">
        <v>85</v>
      </c>
      <c r="BK159" s="162">
        <f t="shared" si="19"/>
        <v>0</v>
      </c>
      <c r="BL159" s="17" t="s">
        <v>202</v>
      </c>
      <c r="BM159" s="161" t="s">
        <v>374</v>
      </c>
    </row>
    <row r="160" spans="2:65" s="1" customFormat="1" ht="33" customHeight="1" x14ac:dyDescent="0.2">
      <c r="B160" s="149"/>
      <c r="C160" s="150" t="s">
        <v>375</v>
      </c>
      <c r="D160" s="150" t="s">
        <v>169</v>
      </c>
      <c r="E160" s="151" t="s">
        <v>2238</v>
      </c>
      <c r="F160" s="152" t="s">
        <v>2239</v>
      </c>
      <c r="G160" s="153" t="s">
        <v>254</v>
      </c>
      <c r="H160" s="154">
        <v>5</v>
      </c>
      <c r="I160" s="155"/>
      <c r="J160" s="154">
        <f t="shared" si="10"/>
        <v>0</v>
      </c>
      <c r="K160" s="156"/>
      <c r="L160" s="33"/>
      <c r="M160" s="157" t="s">
        <v>1</v>
      </c>
      <c r="N160" s="158" t="s">
        <v>42</v>
      </c>
      <c r="P160" s="159">
        <f t="shared" si="11"/>
        <v>0</v>
      </c>
      <c r="Q160" s="159">
        <v>0</v>
      </c>
      <c r="R160" s="159">
        <f t="shared" si="12"/>
        <v>0</v>
      </c>
      <c r="S160" s="159">
        <v>0</v>
      </c>
      <c r="T160" s="160">
        <f t="shared" si="13"/>
        <v>0</v>
      </c>
      <c r="AR160" s="161" t="s">
        <v>202</v>
      </c>
      <c r="AT160" s="161" t="s">
        <v>169</v>
      </c>
      <c r="AU160" s="161" t="s">
        <v>85</v>
      </c>
      <c r="AY160" s="17" t="s">
        <v>167</v>
      </c>
      <c r="BE160" s="96">
        <f t="shared" si="14"/>
        <v>0</v>
      </c>
      <c r="BF160" s="96">
        <f t="shared" si="15"/>
        <v>0</v>
      </c>
      <c r="BG160" s="96">
        <f t="shared" si="16"/>
        <v>0</v>
      </c>
      <c r="BH160" s="96">
        <f t="shared" si="17"/>
        <v>0</v>
      </c>
      <c r="BI160" s="96">
        <f t="shared" si="18"/>
        <v>0</v>
      </c>
      <c r="BJ160" s="17" t="s">
        <v>85</v>
      </c>
      <c r="BK160" s="162">
        <f t="shared" si="19"/>
        <v>0</v>
      </c>
      <c r="BL160" s="17" t="s">
        <v>202</v>
      </c>
      <c r="BM160" s="161" t="s">
        <v>378</v>
      </c>
    </row>
    <row r="161" spans="2:65" s="1" customFormat="1" ht="33" customHeight="1" x14ac:dyDescent="0.2">
      <c r="B161" s="149"/>
      <c r="C161" s="150" t="s">
        <v>272</v>
      </c>
      <c r="D161" s="150" t="s">
        <v>169</v>
      </c>
      <c r="E161" s="151" t="s">
        <v>2240</v>
      </c>
      <c r="F161" s="152" t="s">
        <v>2241</v>
      </c>
      <c r="G161" s="153" t="s">
        <v>254</v>
      </c>
      <c r="H161" s="154">
        <v>2</v>
      </c>
      <c r="I161" s="155"/>
      <c r="J161" s="154">
        <f t="shared" si="10"/>
        <v>0</v>
      </c>
      <c r="K161" s="156"/>
      <c r="L161" s="33"/>
      <c r="M161" s="157" t="s">
        <v>1</v>
      </c>
      <c r="N161" s="158" t="s">
        <v>42</v>
      </c>
      <c r="P161" s="159">
        <f t="shared" si="11"/>
        <v>0</v>
      </c>
      <c r="Q161" s="159">
        <v>0</v>
      </c>
      <c r="R161" s="159">
        <f t="shared" si="12"/>
        <v>0</v>
      </c>
      <c r="S161" s="159">
        <v>0</v>
      </c>
      <c r="T161" s="160">
        <f t="shared" si="13"/>
        <v>0</v>
      </c>
      <c r="AR161" s="161" t="s">
        <v>202</v>
      </c>
      <c r="AT161" s="161" t="s">
        <v>169</v>
      </c>
      <c r="AU161" s="161" t="s">
        <v>85</v>
      </c>
      <c r="AY161" s="17" t="s">
        <v>167</v>
      </c>
      <c r="BE161" s="96">
        <f t="shared" si="14"/>
        <v>0</v>
      </c>
      <c r="BF161" s="96">
        <f t="shared" si="15"/>
        <v>0</v>
      </c>
      <c r="BG161" s="96">
        <f t="shared" si="16"/>
        <v>0</v>
      </c>
      <c r="BH161" s="96">
        <f t="shared" si="17"/>
        <v>0</v>
      </c>
      <c r="BI161" s="96">
        <f t="shared" si="18"/>
        <v>0</v>
      </c>
      <c r="BJ161" s="17" t="s">
        <v>85</v>
      </c>
      <c r="BK161" s="162">
        <f t="shared" si="19"/>
        <v>0</v>
      </c>
      <c r="BL161" s="17" t="s">
        <v>202</v>
      </c>
      <c r="BM161" s="161" t="s">
        <v>381</v>
      </c>
    </row>
    <row r="162" spans="2:65" s="1" customFormat="1" ht="33" customHeight="1" x14ac:dyDescent="0.2">
      <c r="B162" s="149"/>
      <c r="C162" s="150" t="s">
        <v>383</v>
      </c>
      <c r="D162" s="150" t="s">
        <v>169</v>
      </c>
      <c r="E162" s="151" t="s">
        <v>2242</v>
      </c>
      <c r="F162" s="152" t="s">
        <v>2243</v>
      </c>
      <c r="G162" s="153" t="s">
        <v>254</v>
      </c>
      <c r="H162" s="154">
        <v>4</v>
      </c>
      <c r="I162" s="155"/>
      <c r="J162" s="154">
        <f t="shared" si="10"/>
        <v>0</v>
      </c>
      <c r="K162" s="156"/>
      <c r="L162" s="33"/>
      <c r="M162" s="157" t="s">
        <v>1</v>
      </c>
      <c r="N162" s="158" t="s">
        <v>42</v>
      </c>
      <c r="P162" s="159">
        <f t="shared" si="11"/>
        <v>0</v>
      </c>
      <c r="Q162" s="159">
        <v>0</v>
      </c>
      <c r="R162" s="159">
        <f t="shared" si="12"/>
        <v>0</v>
      </c>
      <c r="S162" s="159">
        <v>0</v>
      </c>
      <c r="T162" s="160">
        <f t="shared" si="13"/>
        <v>0</v>
      </c>
      <c r="AR162" s="161" t="s">
        <v>202</v>
      </c>
      <c r="AT162" s="161" t="s">
        <v>169</v>
      </c>
      <c r="AU162" s="161" t="s">
        <v>85</v>
      </c>
      <c r="AY162" s="17" t="s">
        <v>167</v>
      </c>
      <c r="BE162" s="96">
        <f t="shared" si="14"/>
        <v>0</v>
      </c>
      <c r="BF162" s="96">
        <f t="shared" si="15"/>
        <v>0</v>
      </c>
      <c r="BG162" s="96">
        <f t="shared" si="16"/>
        <v>0</v>
      </c>
      <c r="BH162" s="96">
        <f t="shared" si="17"/>
        <v>0</v>
      </c>
      <c r="BI162" s="96">
        <f t="shared" si="18"/>
        <v>0</v>
      </c>
      <c r="BJ162" s="17" t="s">
        <v>85</v>
      </c>
      <c r="BK162" s="162">
        <f t="shared" si="19"/>
        <v>0</v>
      </c>
      <c r="BL162" s="17" t="s">
        <v>202</v>
      </c>
      <c r="BM162" s="161" t="s">
        <v>386</v>
      </c>
    </row>
    <row r="163" spans="2:65" s="1" customFormat="1" ht="33" customHeight="1" x14ac:dyDescent="0.2">
      <c r="B163" s="149"/>
      <c r="C163" s="150" t="s">
        <v>280</v>
      </c>
      <c r="D163" s="150" t="s">
        <v>169</v>
      </c>
      <c r="E163" s="151" t="s">
        <v>2244</v>
      </c>
      <c r="F163" s="152" t="s">
        <v>2245</v>
      </c>
      <c r="G163" s="153" t="s">
        <v>254</v>
      </c>
      <c r="H163" s="154">
        <v>3</v>
      </c>
      <c r="I163" s="155"/>
      <c r="J163" s="154">
        <f t="shared" si="10"/>
        <v>0</v>
      </c>
      <c r="K163" s="156"/>
      <c r="L163" s="33"/>
      <c r="M163" s="157" t="s">
        <v>1</v>
      </c>
      <c r="N163" s="158" t="s">
        <v>42</v>
      </c>
      <c r="P163" s="159">
        <f t="shared" si="11"/>
        <v>0</v>
      </c>
      <c r="Q163" s="159">
        <v>0</v>
      </c>
      <c r="R163" s="159">
        <f t="shared" si="12"/>
        <v>0</v>
      </c>
      <c r="S163" s="159">
        <v>0</v>
      </c>
      <c r="T163" s="160">
        <f t="shared" si="13"/>
        <v>0</v>
      </c>
      <c r="AR163" s="161" t="s">
        <v>202</v>
      </c>
      <c r="AT163" s="161" t="s">
        <v>169</v>
      </c>
      <c r="AU163" s="161" t="s">
        <v>85</v>
      </c>
      <c r="AY163" s="17" t="s">
        <v>167</v>
      </c>
      <c r="BE163" s="96">
        <f t="shared" si="14"/>
        <v>0</v>
      </c>
      <c r="BF163" s="96">
        <f t="shared" si="15"/>
        <v>0</v>
      </c>
      <c r="BG163" s="96">
        <f t="shared" si="16"/>
        <v>0</v>
      </c>
      <c r="BH163" s="96">
        <f t="shared" si="17"/>
        <v>0</v>
      </c>
      <c r="BI163" s="96">
        <f t="shared" si="18"/>
        <v>0</v>
      </c>
      <c r="BJ163" s="17" t="s">
        <v>85</v>
      </c>
      <c r="BK163" s="162">
        <f t="shared" si="19"/>
        <v>0</v>
      </c>
      <c r="BL163" s="17" t="s">
        <v>202</v>
      </c>
      <c r="BM163" s="161" t="s">
        <v>391</v>
      </c>
    </row>
    <row r="164" spans="2:65" s="1" customFormat="1" ht="33" customHeight="1" x14ac:dyDescent="0.2">
      <c r="B164" s="149"/>
      <c r="C164" s="150" t="s">
        <v>395</v>
      </c>
      <c r="D164" s="150" t="s">
        <v>169</v>
      </c>
      <c r="E164" s="151" t="s">
        <v>2246</v>
      </c>
      <c r="F164" s="152" t="s">
        <v>2247</v>
      </c>
      <c r="G164" s="153" t="s">
        <v>254</v>
      </c>
      <c r="H164" s="154">
        <v>10</v>
      </c>
      <c r="I164" s="155"/>
      <c r="J164" s="154">
        <f t="shared" si="10"/>
        <v>0</v>
      </c>
      <c r="K164" s="156"/>
      <c r="L164" s="33"/>
      <c r="M164" s="157" t="s">
        <v>1</v>
      </c>
      <c r="N164" s="158" t="s">
        <v>42</v>
      </c>
      <c r="P164" s="159">
        <f t="shared" si="11"/>
        <v>0</v>
      </c>
      <c r="Q164" s="159">
        <v>0</v>
      </c>
      <c r="R164" s="159">
        <f t="shared" si="12"/>
        <v>0</v>
      </c>
      <c r="S164" s="159">
        <v>0</v>
      </c>
      <c r="T164" s="160">
        <f t="shared" si="13"/>
        <v>0</v>
      </c>
      <c r="AR164" s="161" t="s">
        <v>202</v>
      </c>
      <c r="AT164" s="161" t="s">
        <v>169</v>
      </c>
      <c r="AU164" s="161" t="s">
        <v>85</v>
      </c>
      <c r="AY164" s="17" t="s">
        <v>167</v>
      </c>
      <c r="BE164" s="96">
        <f t="shared" si="14"/>
        <v>0</v>
      </c>
      <c r="BF164" s="96">
        <f t="shared" si="15"/>
        <v>0</v>
      </c>
      <c r="BG164" s="96">
        <f t="shared" si="16"/>
        <v>0</v>
      </c>
      <c r="BH164" s="96">
        <f t="shared" si="17"/>
        <v>0</v>
      </c>
      <c r="BI164" s="96">
        <f t="shared" si="18"/>
        <v>0</v>
      </c>
      <c r="BJ164" s="17" t="s">
        <v>85</v>
      </c>
      <c r="BK164" s="162">
        <f t="shared" si="19"/>
        <v>0</v>
      </c>
      <c r="BL164" s="17" t="s">
        <v>202</v>
      </c>
      <c r="BM164" s="161" t="s">
        <v>398</v>
      </c>
    </row>
    <row r="165" spans="2:65" s="1" customFormat="1" ht="33" customHeight="1" x14ac:dyDescent="0.2">
      <c r="B165" s="149"/>
      <c r="C165" s="150" t="s">
        <v>283</v>
      </c>
      <c r="D165" s="150" t="s">
        <v>169</v>
      </c>
      <c r="E165" s="151" t="s">
        <v>2248</v>
      </c>
      <c r="F165" s="152" t="s">
        <v>2249</v>
      </c>
      <c r="G165" s="153" t="s">
        <v>254</v>
      </c>
      <c r="H165" s="154">
        <v>1</v>
      </c>
      <c r="I165" s="155"/>
      <c r="J165" s="154">
        <f t="shared" si="10"/>
        <v>0</v>
      </c>
      <c r="K165" s="156"/>
      <c r="L165" s="33"/>
      <c r="M165" s="157" t="s">
        <v>1</v>
      </c>
      <c r="N165" s="158" t="s">
        <v>42</v>
      </c>
      <c r="P165" s="159">
        <f t="shared" si="11"/>
        <v>0</v>
      </c>
      <c r="Q165" s="159">
        <v>0</v>
      </c>
      <c r="R165" s="159">
        <f t="shared" si="12"/>
        <v>0</v>
      </c>
      <c r="S165" s="159">
        <v>0</v>
      </c>
      <c r="T165" s="160">
        <f t="shared" si="13"/>
        <v>0</v>
      </c>
      <c r="AR165" s="161" t="s">
        <v>202</v>
      </c>
      <c r="AT165" s="161" t="s">
        <v>169</v>
      </c>
      <c r="AU165" s="161" t="s">
        <v>85</v>
      </c>
      <c r="AY165" s="17" t="s">
        <v>167</v>
      </c>
      <c r="BE165" s="96">
        <f t="shared" si="14"/>
        <v>0</v>
      </c>
      <c r="BF165" s="96">
        <f t="shared" si="15"/>
        <v>0</v>
      </c>
      <c r="BG165" s="96">
        <f t="shared" si="16"/>
        <v>0</v>
      </c>
      <c r="BH165" s="96">
        <f t="shared" si="17"/>
        <v>0</v>
      </c>
      <c r="BI165" s="96">
        <f t="shared" si="18"/>
        <v>0</v>
      </c>
      <c r="BJ165" s="17" t="s">
        <v>85</v>
      </c>
      <c r="BK165" s="162">
        <f t="shared" si="19"/>
        <v>0</v>
      </c>
      <c r="BL165" s="17" t="s">
        <v>202</v>
      </c>
      <c r="BM165" s="161" t="s">
        <v>403</v>
      </c>
    </row>
    <row r="166" spans="2:65" s="1" customFormat="1" ht="33" customHeight="1" x14ac:dyDescent="0.2">
      <c r="B166" s="149"/>
      <c r="C166" s="150" t="s">
        <v>405</v>
      </c>
      <c r="D166" s="150" t="s">
        <v>169</v>
      </c>
      <c r="E166" s="151" t="s">
        <v>2250</v>
      </c>
      <c r="F166" s="152" t="s">
        <v>2251</v>
      </c>
      <c r="G166" s="153" t="s">
        <v>254</v>
      </c>
      <c r="H166" s="154">
        <v>1</v>
      </c>
      <c r="I166" s="155"/>
      <c r="J166" s="154">
        <f t="shared" si="10"/>
        <v>0</v>
      </c>
      <c r="K166" s="156"/>
      <c r="L166" s="33"/>
      <c r="M166" s="157" t="s">
        <v>1</v>
      </c>
      <c r="N166" s="158" t="s">
        <v>42</v>
      </c>
      <c r="P166" s="159">
        <f t="shared" si="11"/>
        <v>0</v>
      </c>
      <c r="Q166" s="159">
        <v>0</v>
      </c>
      <c r="R166" s="159">
        <f t="shared" si="12"/>
        <v>0</v>
      </c>
      <c r="S166" s="159">
        <v>0</v>
      </c>
      <c r="T166" s="160">
        <f t="shared" si="13"/>
        <v>0</v>
      </c>
      <c r="AR166" s="161" t="s">
        <v>202</v>
      </c>
      <c r="AT166" s="161" t="s">
        <v>169</v>
      </c>
      <c r="AU166" s="161" t="s">
        <v>85</v>
      </c>
      <c r="AY166" s="17" t="s">
        <v>167</v>
      </c>
      <c r="BE166" s="96">
        <f t="shared" si="14"/>
        <v>0</v>
      </c>
      <c r="BF166" s="96">
        <f t="shared" si="15"/>
        <v>0</v>
      </c>
      <c r="BG166" s="96">
        <f t="shared" si="16"/>
        <v>0</v>
      </c>
      <c r="BH166" s="96">
        <f t="shared" si="17"/>
        <v>0</v>
      </c>
      <c r="BI166" s="96">
        <f t="shared" si="18"/>
        <v>0</v>
      </c>
      <c r="BJ166" s="17" t="s">
        <v>85</v>
      </c>
      <c r="BK166" s="162">
        <f t="shared" si="19"/>
        <v>0</v>
      </c>
      <c r="BL166" s="17" t="s">
        <v>202</v>
      </c>
      <c r="BM166" s="161" t="s">
        <v>408</v>
      </c>
    </row>
    <row r="167" spans="2:65" s="1" customFormat="1" ht="33" customHeight="1" x14ac:dyDescent="0.2">
      <c r="B167" s="149"/>
      <c r="C167" s="150" t="s">
        <v>287</v>
      </c>
      <c r="D167" s="150" t="s">
        <v>169</v>
      </c>
      <c r="E167" s="151" t="s">
        <v>2252</v>
      </c>
      <c r="F167" s="152" t="s">
        <v>2253</v>
      </c>
      <c r="G167" s="153" t="s">
        <v>254</v>
      </c>
      <c r="H167" s="154">
        <v>1</v>
      </c>
      <c r="I167" s="155"/>
      <c r="J167" s="154">
        <f t="shared" si="10"/>
        <v>0</v>
      </c>
      <c r="K167" s="156"/>
      <c r="L167" s="33"/>
      <c r="M167" s="157" t="s">
        <v>1</v>
      </c>
      <c r="N167" s="158" t="s">
        <v>42</v>
      </c>
      <c r="P167" s="159">
        <f t="shared" si="11"/>
        <v>0</v>
      </c>
      <c r="Q167" s="159">
        <v>0</v>
      </c>
      <c r="R167" s="159">
        <f t="shared" si="12"/>
        <v>0</v>
      </c>
      <c r="S167" s="159">
        <v>0</v>
      </c>
      <c r="T167" s="160">
        <f t="shared" si="13"/>
        <v>0</v>
      </c>
      <c r="AR167" s="161" t="s">
        <v>202</v>
      </c>
      <c r="AT167" s="161" t="s">
        <v>169</v>
      </c>
      <c r="AU167" s="161" t="s">
        <v>85</v>
      </c>
      <c r="AY167" s="17" t="s">
        <v>167</v>
      </c>
      <c r="BE167" s="96">
        <f t="shared" si="14"/>
        <v>0</v>
      </c>
      <c r="BF167" s="96">
        <f t="shared" si="15"/>
        <v>0</v>
      </c>
      <c r="BG167" s="96">
        <f t="shared" si="16"/>
        <v>0</v>
      </c>
      <c r="BH167" s="96">
        <f t="shared" si="17"/>
        <v>0</v>
      </c>
      <c r="BI167" s="96">
        <f t="shared" si="18"/>
        <v>0</v>
      </c>
      <c r="BJ167" s="17" t="s">
        <v>85</v>
      </c>
      <c r="BK167" s="162">
        <f t="shared" si="19"/>
        <v>0</v>
      </c>
      <c r="BL167" s="17" t="s">
        <v>202</v>
      </c>
      <c r="BM167" s="161" t="s">
        <v>412</v>
      </c>
    </row>
    <row r="168" spans="2:65" s="1" customFormat="1" ht="33" customHeight="1" x14ac:dyDescent="0.2">
      <c r="B168" s="149"/>
      <c r="C168" s="150" t="s">
        <v>415</v>
      </c>
      <c r="D168" s="150" t="s">
        <v>169</v>
      </c>
      <c r="E168" s="151" t="s">
        <v>2254</v>
      </c>
      <c r="F168" s="152" t="s">
        <v>2255</v>
      </c>
      <c r="G168" s="153" t="s">
        <v>254</v>
      </c>
      <c r="H168" s="154">
        <v>1</v>
      </c>
      <c r="I168" s="155"/>
      <c r="J168" s="154">
        <f t="shared" si="10"/>
        <v>0</v>
      </c>
      <c r="K168" s="156"/>
      <c r="L168" s="33"/>
      <c r="M168" s="157" t="s">
        <v>1</v>
      </c>
      <c r="N168" s="158" t="s">
        <v>42</v>
      </c>
      <c r="P168" s="159">
        <f t="shared" si="11"/>
        <v>0</v>
      </c>
      <c r="Q168" s="159">
        <v>0</v>
      </c>
      <c r="R168" s="159">
        <f t="shared" si="12"/>
        <v>0</v>
      </c>
      <c r="S168" s="159">
        <v>0</v>
      </c>
      <c r="T168" s="160">
        <f t="shared" si="13"/>
        <v>0</v>
      </c>
      <c r="AR168" s="161" t="s">
        <v>202</v>
      </c>
      <c r="AT168" s="161" t="s">
        <v>169</v>
      </c>
      <c r="AU168" s="161" t="s">
        <v>85</v>
      </c>
      <c r="AY168" s="17" t="s">
        <v>167</v>
      </c>
      <c r="BE168" s="96">
        <f t="shared" si="14"/>
        <v>0</v>
      </c>
      <c r="BF168" s="96">
        <f t="shared" si="15"/>
        <v>0</v>
      </c>
      <c r="BG168" s="96">
        <f t="shared" si="16"/>
        <v>0</v>
      </c>
      <c r="BH168" s="96">
        <f t="shared" si="17"/>
        <v>0</v>
      </c>
      <c r="BI168" s="96">
        <f t="shared" si="18"/>
        <v>0</v>
      </c>
      <c r="BJ168" s="17" t="s">
        <v>85</v>
      </c>
      <c r="BK168" s="162">
        <f t="shared" si="19"/>
        <v>0</v>
      </c>
      <c r="BL168" s="17" t="s">
        <v>202</v>
      </c>
      <c r="BM168" s="161" t="s">
        <v>418</v>
      </c>
    </row>
    <row r="169" spans="2:65" s="1" customFormat="1" ht="33" customHeight="1" x14ac:dyDescent="0.2">
      <c r="B169" s="149"/>
      <c r="C169" s="150" t="s">
        <v>290</v>
      </c>
      <c r="D169" s="150" t="s">
        <v>169</v>
      </c>
      <c r="E169" s="151" t="s">
        <v>2256</v>
      </c>
      <c r="F169" s="152" t="s">
        <v>2257</v>
      </c>
      <c r="G169" s="153" t="s">
        <v>254</v>
      </c>
      <c r="H169" s="154">
        <v>1</v>
      </c>
      <c r="I169" s="155"/>
      <c r="J169" s="154">
        <f t="shared" si="10"/>
        <v>0</v>
      </c>
      <c r="K169" s="156"/>
      <c r="L169" s="33"/>
      <c r="M169" s="157" t="s">
        <v>1</v>
      </c>
      <c r="N169" s="158" t="s">
        <v>42</v>
      </c>
      <c r="P169" s="159">
        <f t="shared" si="11"/>
        <v>0</v>
      </c>
      <c r="Q169" s="159">
        <v>0</v>
      </c>
      <c r="R169" s="159">
        <f t="shared" si="12"/>
        <v>0</v>
      </c>
      <c r="S169" s="159">
        <v>0</v>
      </c>
      <c r="T169" s="160">
        <f t="shared" si="13"/>
        <v>0</v>
      </c>
      <c r="AR169" s="161" t="s">
        <v>202</v>
      </c>
      <c r="AT169" s="161" t="s">
        <v>169</v>
      </c>
      <c r="AU169" s="161" t="s">
        <v>85</v>
      </c>
      <c r="AY169" s="17" t="s">
        <v>167</v>
      </c>
      <c r="BE169" s="96">
        <f t="shared" si="14"/>
        <v>0</v>
      </c>
      <c r="BF169" s="96">
        <f t="shared" si="15"/>
        <v>0</v>
      </c>
      <c r="BG169" s="96">
        <f t="shared" si="16"/>
        <v>0</v>
      </c>
      <c r="BH169" s="96">
        <f t="shared" si="17"/>
        <v>0</v>
      </c>
      <c r="BI169" s="96">
        <f t="shared" si="18"/>
        <v>0</v>
      </c>
      <c r="BJ169" s="17" t="s">
        <v>85</v>
      </c>
      <c r="BK169" s="162">
        <f t="shared" si="19"/>
        <v>0</v>
      </c>
      <c r="BL169" s="17" t="s">
        <v>202</v>
      </c>
      <c r="BM169" s="161" t="s">
        <v>422</v>
      </c>
    </row>
    <row r="170" spans="2:65" s="1" customFormat="1" ht="33" customHeight="1" x14ac:dyDescent="0.2">
      <c r="B170" s="149"/>
      <c r="C170" s="150" t="s">
        <v>424</v>
      </c>
      <c r="D170" s="150" t="s">
        <v>169</v>
      </c>
      <c r="E170" s="151" t="s">
        <v>2258</v>
      </c>
      <c r="F170" s="152" t="s">
        <v>2259</v>
      </c>
      <c r="G170" s="153" t="s">
        <v>254</v>
      </c>
      <c r="H170" s="154">
        <v>1</v>
      </c>
      <c r="I170" s="155"/>
      <c r="J170" s="154">
        <f t="shared" si="10"/>
        <v>0</v>
      </c>
      <c r="K170" s="156"/>
      <c r="L170" s="33"/>
      <c r="M170" s="157" t="s">
        <v>1</v>
      </c>
      <c r="N170" s="158" t="s">
        <v>42</v>
      </c>
      <c r="P170" s="159">
        <f t="shared" si="11"/>
        <v>0</v>
      </c>
      <c r="Q170" s="159">
        <v>0</v>
      </c>
      <c r="R170" s="159">
        <f t="shared" si="12"/>
        <v>0</v>
      </c>
      <c r="S170" s="159">
        <v>0</v>
      </c>
      <c r="T170" s="160">
        <f t="shared" si="13"/>
        <v>0</v>
      </c>
      <c r="AR170" s="161" t="s">
        <v>202</v>
      </c>
      <c r="AT170" s="161" t="s">
        <v>169</v>
      </c>
      <c r="AU170" s="161" t="s">
        <v>85</v>
      </c>
      <c r="AY170" s="17" t="s">
        <v>167</v>
      </c>
      <c r="BE170" s="96">
        <f t="shared" si="14"/>
        <v>0</v>
      </c>
      <c r="BF170" s="96">
        <f t="shared" si="15"/>
        <v>0</v>
      </c>
      <c r="BG170" s="96">
        <f t="shared" si="16"/>
        <v>0</v>
      </c>
      <c r="BH170" s="96">
        <f t="shared" si="17"/>
        <v>0</v>
      </c>
      <c r="BI170" s="96">
        <f t="shared" si="18"/>
        <v>0</v>
      </c>
      <c r="BJ170" s="17" t="s">
        <v>85</v>
      </c>
      <c r="BK170" s="162">
        <f t="shared" si="19"/>
        <v>0</v>
      </c>
      <c r="BL170" s="17" t="s">
        <v>202</v>
      </c>
      <c r="BM170" s="161" t="s">
        <v>427</v>
      </c>
    </row>
    <row r="171" spans="2:65" s="1" customFormat="1" ht="33" customHeight="1" x14ac:dyDescent="0.2">
      <c r="B171" s="149"/>
      <c r="C171" s="150" t="s">
        <v>296</v>
      </c>
      <c r="D171" s="150" t="s">
        <v>169</v>
      </c>
      <c r="E171" s="151" t="s">
        <v>2260</v>
      </c>
      <c r="F171" s="152" t="s">
        <v>2261</v>
      </c>
      <c r="G171" s="153" t="s">
        <v>254</v>
      </c>
      <c r="H171" s="154">
        <v>3</v>
      </c>
      <c r="I171" s="155"/>
      <c r="J171" s="154">
        <f t="shared" si="10"/>
        <v>0</v>
      </c>
      <c r="K171" s="156"/>
      <c r="L171" s="33"/>
      <c r="M171" s="157" t="s">
        <v>1</v>
      </c>
      <c r="N171" s="158" t="s">
        <v>42</v>
      </c>
      <c r="P171" s="159">
        <f t="shared" si="11"/>
        <v>0</v>
      </c>
      <c r="Q171" s="159">
        <v>0</v>
      </c>
      <c r="R171" s="159">
        <f t="shared" si="12"/>
        <v>0</v>
      </c>
      <c r="S171" s="159">
        <v>0</v>
      </c>
      <c r="T171" s="160">
        <f t="shared" si="13"/>
        <v>0</v>
      </c>
      <c r="AR171" s="161" t="s">
        <v>202</v>
      </c>
      <c r="AT171" s="161" t="s">
        <v>169</v>
      </c>
      <c r="AU171" s="161" t="s">
        <v>85</v>
      </c>
      <c r="AY171" s="17" t="s">
        <v>167</v>
      </c>
      <c r="BE171" s="96">
        <f t="shared" si="14"/>
        <v>0</v>
      </c>
      <c r="BF171" s="96">
        <f t="shared" si="15"/>
        <v>0</v>
      </c>
      <c r="BG171" s="96">
        <f t="shared" si="16"/>
        <v>0</v>
      </c>
      <c r="BH171" s="96">
        <f t="shared" si="17"/>
        <v>0</v>
      </c>
      <c r="BI171" s="96">
        <f t="shared" si="18"/>
        <v>0</v>
      </c>
      <c r="BJ171" s="17" t="s">
        <v>85</v>
      </c>
      <c r="BK171" s="162">
        <f t="shared" si="19"/>
        <v>0</v>
      </c>
      <c r="BL171" s="17" t="s">
        <v>202</v>
      </c>
      <c r="BM171" s="161" t="s">
        <v>430</v>
      </c>
    </row>
    <row r="172" spans="2:65" s="1" customFormat="1" ht="33" customHeight="1" x14ac:dyDescent="0.2">
      <c r="B172" s="149"/>
      <c r="C172" s="150" t="s">
        <v>431</v>
      </c>
      <c r="D172" s="150" t="s">
        <v>169</v>
      </c>
      <c r="E172" s="151" t="s">
        <v>2262</v>
      </c>
      <c r="F172" s="152" t="s">
        <v>2263</v>
      </c>
      <c r="G172" s="153" t="s">
        <v>254</v>
      </c>
      <c r="H172" s="154">
        <v>2</v>
      </c>
      <c r="I172" s="155"/>
      <c r="J172" s="154">
        <f t="shared" si="10"/>
        <v>0</v>
      </c>
      <c r="K172" s="156"/>
      <c r="L172" s="33"/>
      <c r="M172" s="157" t="s">
        <v>1</v>
      </c>
      <c r="N172" s="158" t="s">
        <v>42</v>
      </c>
      <c r="P172" s="159">
        <f t="shared" si="11"/>
        <v>0</v>
      </c>
      <c r="Q172" s="159">
        <v>0</v>
      </c>
      <c r="R172" s="159">
        <f t="shared" si="12"/>
        <v>0</v>
      </c>
      <c r="S172" s="159">
        <v>0</v>
      </c>
      <c r="T172" s="160">
        <f t="shared" si="13"/>
        <v>0</v>
      </c>
      <c r="AR172" s="161" t="s">
        <v>202</v>
      </c>
      <c r="AT172" s="161" t="s">
        <v>169</v>
      </c>
      <c r="AU172" s="161" t="s">
        <v>85</v>
      </c>
      <c r="AY172" s="17" t="s">
        <v>167</v>
      </c>
      <c r="BE172" s="96">
        <f t="shared" si="14"/>
        <v>0</v>
      </c>
      <c r="BF172" s="96">
        <f t="shared" si="15"/>
        <v>0</v>
      </c>
      <c r="BG172" s="96">
        <f t="shared" si="16"/>
        <v>0</v>
      </c>
      <c r="BH172" s="96">
        <f t="shared" si="17"/>
        <v>0</v>
      </c>
      <c r="BI172" s="96">
        <f t="shared" si="18"/>
        <v>0</v>
      </c>
      <c r="BJ172" s="17" t="s">
        <v>85</v>
      </c>
      <c r="BK172" s="162">
        <f t="shared" si="19"/>
        <v>0</v>
      </c>
      <c r="BL172" s="17" t="s">
        <v>202</v>
      </c>
      <c r="BM172" s="161" t="s">
        <v>434</v>
      </c>
    </row>
    <row r="173" spans="2:65" s="1" customFormat="1" ht="33" customHeight="1" x14ac:dyDescent="0.2">
      <c r="B173" s="149"/>
      <c r="C173" s="150" t="s">
        <v>300</v>
      </c>
      <c r="D173" s="150" t="s">
        <v>169</v>
      </c>
      <c r="E173" s="151" t="s">
        <v>2264</v>
      </c>
      <c r="F173" s="152" t="s">
        <v>2265</v>
      </c>
      <c r="G173" s="153" t="s">
        <v>254</v>
      </c>
      <c r="H173" s="154">
        <v>4</v>
      </c>
      <c r="I173" s="155"/>
      <c r="J173" s="154">
        <f t="shared" si="10"/>
        <v>0</v>
      </c>
      <c r="K173" s="156"/>
      <c r="L173" s="33"/>
      <c r="M173" s="157" t="s">
        <v>1</v>
      </c>
      <c r="N173" s="158" t="s">
        <v>42</v>
      </c>
      <c r="P173" s="159">
        <f t="shared" si="11"/>
        <v>0</v>
      </c>
      <c r="Q173" s="159">
        <v>0</v>
      </c>
      <c r="R173" s="159">
        <f t="shared" si="12"/>
        <v>0</v>
      </c>
      <c r="S173" s="159">
        <v>0</v>
      </c>
      <c r="T173" s="160">
        <f t="shared" si="13"/>
        <v>0</v>
      </c>
      <c r="AR173" s="161" t="s">
        <v>202</v>
      </c>
      <c r="AT173" s="161" t="s">
        <v>169</v>
      </c>
      <c r="AU173" s="161" t="s">
        <v>85</v>
      </c>
      <c r="AY173" s="17" t="s">
        <v>167</v>
      </c>
      <c r="BE173" s="96">
        <f t="shared" si="14"/>
        <v>0</v>
      </c>
      <c r="BF173" s="96">
        <f t="shared" si="15"/>
        <v>0</v>
      </c>
      <c r="BG173" s="96">
        <f t="shared" si="16"/>
        <v>0</v>
      </c>
      <c r="BH173" s="96">
        <f t="shared" si="17"/>
        <v>0</v>
      </c>
      <c r="BI173" s="96">
        <f t="shared" si="18"/>
        <v>0</v>
      </c>
      <c r="BJ173" s="17" t="s">
        <v>85</v>
      </c>
      <c r="BK173" s="162">
        <f t="shared" si="19"/>
        <v>0</v>
      </c>
      <c r="BL173" s="17" t="s">
        <v>202</v>
      </c>
      <c r="BM173" s="161" t="s">
        <v>440</v>
      </c>
    </row>
    <row r="174" spans="2:65" s="1" customFormat="1" ht="33" customHeight="1" x14ac:dyDescent="0.2">
      <c r="B174" s="149"/>
      <c r="C174" s="150" t="s">
        <v>442</v>
      </c>
      <c r="D174" s="150" t="s">
        <v>169</v>
      </c>
      <c r="E174" s="151" t="s">
        <v>2266</v>
      </c>
      <c r="F174" s="152" t="s">
        <v>2267</v>
      </c>
      <c r="G174" s="153" t="s">
        <v>254</v>
      </c>
      <c r="H174" s="154">
        <v>2</v>
      </c>
      <c r="I174" s="155"/>
      <c r="J174" s="154">
        <f t="shared" si="10"/>
        <v>0</v>
      </c>
      <c r="K174" s="156"/>
      <c r="L174" s="33"/>
      <c r="M174" s="157" t="s">
        <v>1</v>
      </c>
      <c r="N174" s="158" t="s">
        <v>42</v>
      </c>
      <c r="P174" s="159">
        <f t="shared" si="11"/>
        <v>0</v>
      </c>
      <c r="Q174" s="159">
        <v>0</v>
      </c>
      <c r="R174" s="159">
        <f t="shared" si="12"/>
        <v>0</v>
      </c>
      <c r="S174" s="159">
        <v>0</v>
      </c>
      <c r="T174" s="160">
        <f t="shared" si="13"/>
        <v>0</v>
      </c>
      <c r="AR174" s="161" t="s">
        <v>202</v>
      </c>
      <c r="AT174" s="161" t="s">
        <v>169</v>
      </c>
      <c r="AU174" s="161" t="s">
        <v>85</v>
      </c>
      <c r="AY174" s="17" t="s">
        <v>167</v>
      </c>
      <c r="BE174" s="96">
        <f t="shared" si="14"/>
        <v>0</v>
      </c>
      <c r="BF174" s="96">
        <f t="shared" si="15"/>
        <v>0</v>
      </c>
      <c r="BG174" s="96">
        <f t="shared" si="16"/>
        <v>0</v>
      </c>
      <c r="BH174" s="96">
        <f t="shared" si="17"/>
        <v>0</v>
      </c>
      <c r="BI174" s="96">
        <f t="shared" si="18"/>
        <v>0</v>
      </c>
      <c r="BJ174" s="17" t="s">
        <v>85</v>
      </c>
      <c r="BK174" s="162">
        <f t="shared" si="19"/>
        <v>0</v>
      </c>
      <c r="BL174" s="17" t="s">
        <v>202</v>
      </c>
      <c r="BM174" s="161" t="s">
        <v>443</v>
      </c>
    </row>
    <row r="175" spans="2:65" s="1" customFormat="1" ht="16.5" customHeight="1" x14ac:dyDescent="0.2">
      <c r="B175" s="149"/>
      <c r="C175" s="150" t="s">
        <v>307</v>
      </c>
      <c r="D175" s="150" t="s">
        <v>169</v>
      </c>
      <c r="E175" s="151" t="s">
        <v>2268</v>
      </c>
      <c r="F175" s="152" t="s">
        <v>2269</v>
      </c>
      <c r="G175" s="153" t="s">
        <v>254</v>
      </c>
      <c r="H175" s="154">
        <v>74</v>
      </c>
      <c r="I175" s="155"/>
      <c r="J175" s="154">
        <f t="shared" si="10"/>
        <v>0</v>
      </c>
      <c r="K175" s="156"/>
      <c r="L175" s="33"/>
      <c r="M175" s="157" t="s">
        <v>1</v>
      </c>
      <c r="N175" s="158" t="s">
        <v>42</v>
      </c>
      <c r="P175" s="159">
        <f t="shared" si="11"/>
        <v>0</v>
      </c>
      <c r="Q175" s="159">
        <v>0</v>
      </c>
      <c r="R175" s="159">
        <f t="shared" si="12"/>
        <v>0</v>
      </c>
      <c r="S175" s="159">
        <v>0</v>
      </c>
      <c r="T175" s="160">
        <f t="shared" si="13"/>
        <v>0</v>
      </c>
      <c r="AR175" s="161" t="s">
        <v>202</v>
      </c>
      <c r="AT175" s="161" t="s">
        <v>169</v>
      </c>
      <c r="AU175" s="161" t="s">
        <v>85</v>
      </c>
      <c r="AY175" s="17" t="s">
        <v>167</v>
      </c>
      <c r="BE175" s="96">
        <f t="shared" si="14"/>
        <v>0</v>
      </c>
      <c r="BF175" s="96">
        <f t="shared" si="15"/>
        <v>0</v>
      </c>
      <c r="BG175" s="96">
        <f t="shared" si="16"/>
        <v>0</v>
      </c>
      <c r="BH175" s="96">
        <f t="shared" si="17"/>
        <v>0</v>
      </c>
      <c r="BI175" s="96">
        <f t="shared" si="18"/>
        <v>0</v>
      </c>
      <c r="BJ175" s="17" t="s">
        <v>85</v>
      </c>
      <c r="BK175" s="162">
        <f t="shared" si="19"/>
        <v>0</v>
      </c>
      <c r="BL175" s="17" t="s">
        <v>202</v>
      </c>
      <c r="BM175" s="161" t="s">
        <v>446</v>
      </c>
    </row>
    <row r="176" spans="2:65" s="1" customFormat="1" ht="16.5" customHeight="1" x14ac:dyDescent="0.2">
      <c r="B176" s="149"/>
      <c r="C176" s="150" t="s">
        <v>449</v>
      </c>
      <c r="D176" s="150" t="s">
        <v>169</v>
      </c>
      <c r="E176" s="151" t="s">
        <v>2270</v>
      </c>
      <c r="F176" s="152" t="s">
        <v>2271</v>
      </c>
      <c r="G176" s="153" t="s">
        <v>254</v>
      </c>
      <c r="H176" s="154">
        <v>50</v>
      </c>
      <c r="I176" s="155"/>
      <c r="J176" s="154">
        <f t="shared" si="10"/>
        <v>0</v>
      </c>
      <c r="K176" s="156"/>
      <c r="L176" s="33"/>
      <c r="M176" s="157" t="s">
        <v>1</v>
      </c>
      <c r="N176" s="158" t="s">
        <v>42</v>
      </c>
      <c r="P176" s="159">
        <f t="shared" si="11"/>
        <v>0</v>
      </c>
      <c r="Q176" s="159">
        <v>0</v>
      </c>
      <c r="R176" s="159">
        <f t="shared" si="12"/>
        <v>0</v>
      </c>
      <c r="S176" s="159">
        <v>0</v>
      </c>
      <c r="T176" s="160">
        <f t="shared" si="13"/>
        <v>0</v>
      </c>
      <c r="AR176" s="161" t="s">
        <v>202</v>
      </c>
      <c r="AT176" s="161" t="s">
        <v>169</v>
      </c>
      <c r="AU176" s="161" t="s">
        <v>85</v>
      </c>
      <c r="AY176" s="17" t="s">
        <v>167</v>
      </c>
      <c r="BE176" s="96">
        <f t="shared" si="14"/>
        <v>0</v>
      </c>
      <c r="BF176" s="96">
        <f t="shared" si="15"/>
        <v>0</v>
      </c>
      <c r="BG176" s="96">
        <f t="shared" si="16"/>
        <v>0</v>
      </c>
      <c r="BH176" s="96">
        <f t="shared" si="17"/>
        <v>0</v>
      </c>
      <c r="BI176" s="96">
        <f t="shared" si="18"/>
        <v>0</v>
      </c>
      <c r="BJ176" s="17" t="s">
        <v>85</v>
      </c>
      <c r="BK176" s="162">
        <f t="shared" si="19"/>
        <v>0</v>
      </c>
      <c r="BL176" s="17" t="s">
        <v>202</v>
      </c>
      <c r="BM176" s="161" t="s">
        <v>452</v>
      </c>
    </row>
    <row r="177" spans="2:65" s="1" customFormat="1" ht="16.5" customHeight="1" x14ac:dyDescent="0.2">
      <c r="B177" s="149"/>
      <c r="C177" s="150" t="s">
        <v>319</v>
      </c>
      <c r="D177" s="150" t="s">
        <v>169</v>
      </c>
      <c r="E177" s="151" t="s">
        <v>2272</v>
      </c>
      <c r="F177" s="152" t="s">
        <v>2273</v>
      </c>
      <c r="G177" s="153" t="s">
        <v>702</v>
      </c>
      <c r="H177" s="154">
        <v>42</v>
      </c>
      <c r="I177" s="155"/>
      <c r="J177" s="154">
        <f t="shared" si="10"/>
        <v>0</v>
      </c>
      <c r="K177" s="156"/>
      <c r="L177" s="33"/>
      <c r="M177" s="157" t="s">
        <v>1</v>
      </c>
      <c r="N177" s="158" t="s">
        <v>42</v>
      </c>
      <c r="P177" s="159">
        <f t="shared" si="11"/>
        <v>0</v>
      </c>
      <c r="Q177" s="159">
        <v>0</v>
      </c>
      <c r="R177" s="159">
        <f t="shared" si="12"/>
        <v>0</v>
      </c>
      <c r="S177" s="159">
        <v>0</v>
      </c>
      <c r="T177" s="160">
        <f t="shared" si="13"/>
        <v>0</v>
      </c>
      <c r="AR177" s="161" t="s">
        <v>202</v>
      </c>
      <c r="AT177" s="161" t="s">
        <v>169</v>
      </c>
      <c r="AU177" s="161" t="s">
        <v>85</v>
      </c>
      <c r="AY177" s="17" t="s">
        <v>167</v>
      </c>
      <c r="BE177" s="96">
        <f t="shared" si="14"/>
        <v>0</v>
      </c>
      <c r="BF177" s="96">
        <f t="shared" si="15"/>
        <v>0</v>
      </c>
      <c r="BG177" s="96">
        <f t="shared" si="16"/>
        <v>0</v>
      </c>
      <c r="BH177" s="96">
        <f t="shared" si="17"/>
        <v>0</v>
      </c>
      <c r="BI177" s="96">
        <f t="shared" si="18"/>
        <v>0</v>
      </c>
      <c r="BJ177" s="17" t="s">
        <v>85</v>
      </c>
      <c r="BK177" s="162">
        <f t="shared" si="19"/>
        <v>0</v>
      </c>
      <c r="BL177" s="17" t="s">
        <v>202</v>
      </c>
      <c r="BM177" s="161" t="s">
        <v>457</v>
      </c>
    </row>
    <row r="178" spans="2:65" s="1" customFormat="1" ht="16.5" customHeight="1" x14ac:dyDescent="0.2">
      <c r="B178" s="149"/>
      <c r="C178" s="150" t="s">
        <v>458</v>
      </c>
      <c r="D178" s="150" t="s">
        <v>169</v>
      </c>
      <c r="E178" s="151" t="s">
        <v>2274</v>
      </c>
      <c r="F178" s="152" t="s">
        <v>2275</v>
      </c>
      <c r="G178" s="153" t="s">
        <v>702</v>
      </c>
      <c r="H178" s="154">
        <v>110</v>
      </c>
      <c r="I178" s="155"/>
      <c r="J178" s="154">
        <f t="shared" si="10"/>
        <v>0</v>
      </c>
      <c r="K178" s="156"/>
      <c r="L178" s="33"/>
      <c r="M178" s="157" t="s">
        <v>1</v>
      </c>
      <c r="N178" s="158" t="s">
        <v>42</v>
      </c>
      <c r="P178" s="159">
        <f t="shared" si="11"/>
        <v>0</v>
      </c>
      <c r="Q178" s="159">
        <v>0</v>
      </c>
      <c r="R178" s="159">
        <f t="shared" si="12"/>
        <v>0</v>
      </c>
      <c r="S178" s="159">
        <v>0</v>
      </c>
      <c r="T178" s="160">
        <f t="shared" si="13"/>
        <v>0</v>
      </c>
      <c r="AR178" s="161" t="s">
        <v>202</v>
      </c>
      <c r="AT178" s="161" t="s">
        <v>169</v>
      </c>
      <c r="AU178" s="161" t="s">
        <v>85</v>
      </c>
      <c r="AY178" s="17" t="s">
        <v>167</v>
      </c>
      <c r="BE178" s="96">
        <f t="shared" si="14"/>
        <v>0</v>
      </c>
      <c r="BF178" s="96">
        <f t="shared" si="15"/>
        <v>0</v>
      </c>
      <c r="BG178" s="96">
        <f t="shared" si="16"/>
        <v>0</v>
      </c>
      <c r="BH178" s="96">
        <f t="shared" si="17"/>
        <v>0</v>
      </c>
      <c r="BI178" s="96">
        <f t="shared" si="18"/>
        <v>0</v>
      </c>
      <c r="BJ178" s="17" t="s">
        <v>85</v>
      </c>
      <c r="BK178" s="162">
        <f t="shared" si="19"/>
        <v>0</v>
      </c>
      <c r="BL178" s="17" t="s">
        <v>202</v>
      </c>
      <c r="BM178" s="161" t="s">
        <v>461</v>
      </c>
    </row>
    <row r="179" spans="2:65" s="1" customFormat="1" ht="21.75" customHeight="1" x14ac:dyDescent="0.2">
      <c r="B179" s="149"/>
      <c r="C179" s="150" t="s">
        <v>326</v>
      </c>
      <c r="D179" s="150" t="s">
        <v>169</v>
      </c>
      <c r="E179" s="151" t="s">
        <v>887</v>
      </c>
      <c r="F179" s="152" t="s">
        <v>888</v>
      </c>
      <c r="G179" s="153" t="s">
        <v>201</v>
      </c>
      <c r="H179" s="154">
        <v>1.7090000000000001</v>
      </c>
      <c r="I179" s="155"/>
      <c r="J179" s="154">
        <f t="shared" si="10"/>
        <v>0</v>
      </c>
      <c r="K179" s="156"/>
      <c r="L179" s="33"/>
      <c r="M179" s="157" t="s">
        <v>1</v>
      </c>
      <c r="N179" s="158" t="s">
        <v>42</v>
      </c>
      <c r="P179" s="159">
        <f t="shared" si="11"/>
        <v>0</v>
      </c>
      <c r="Q179" s="159">
        <v>0</v>
      </c>
      <c r="R179" s="159">
        <f t="shared" si="12"/>
        <v>0</v>
      </c>
      <c r="S179" s="159">
        <v>0</v>
      </c>
      <c r="T179" s="160">
        <f t="shared" si="13"/>
        <v>0</v>
      </c>
      <c r="AR179" s="161" t="s">
        <v>202</v>
      </c>
      <c r="AT179" s="161" t="s">
        <v>169</v>
      </c>
      <c r="AU179" s="161" t="s">
        <v>85</v>
      </c>
      <c r="AY179" s="17" t="s">
        <v>167</v>
      </c>
      <c r="BE179" s="96">
        <f t="shared" si="14"/>
        <v>0</v>
      </c>
      <c r="BF179" s="96">
        <f t="shared" si="15"/>
        <v>0</v>
      </c>
      <c r="BG179" s="96">
        <f t="shared" si="16"/>
        <v>0</v>
      </c>
      <c r="BH179" s="96">
        <f t="shared" si="17"/>
        <v>0</v>
      </c>
      <c r="BI179" s="96">
        <f t="shared" si="18"/>
        <v>0</v>
      </c>
      <c r="BJ179" s="17" t="s">
        <v>85</v>
      </c>
      <c r="BK179" s="162">
        <f t="shared" si="19"/>
        <v>0</v>
      </c>
      <c r="BL179" s="17" t="s">
        <v>202</v>
      </c>
      <c r="BM179" s="161" t="s">
        <v>465</v>
      </c>
    </row>
    <row r="180" spans="2:65" s="1" customFormat="1" ht="24.2" customHeight="1" x14ac:dyDescent="0.2">
      <c r="B180" s="149"/>
      <c r="C180" s="150" t="s">
        <v>467</v>
      </c>
      <c r="D180" s="150" t="s">
        <v>169</v>
      </c>
      <c r="E180" s="151" t="s">
        <v>891</v>
      </c>
      <c r="F180" s="152" t="s">
        <v>892</v>
      </c>
      <c r="G180" s="153" t="s">
        <v>201</v>
      </c>
      <c r="H180" s="154">
        <v>49.561</v>
      </c>
      <c r="I180" s="155"/>
      <c r="J180" s="154">
        <f t="shared" si="10"/>
        <v>0</v>
      </c>
      <c r="K180" s="156"/>
      <c r="L180" s="33"/>
      <c r="M180" s="157" t="s">
        <v>1</v>
      </c>
      <c r="N180" s="158" t="s">
        <v>42</v>
      </c>
      <c r="P180" s="159">
        <f t="shared" si="11"/>
        <v>0</v>
      </c>
      <c r="Q180" s="159">
        <v>0</v>
      </c>
      <c r="R180" s="159">
        <f t="shared" si="12"/>
        <v>0</v>
      </c>
      <c r="S180" s="159">
        <v>0</v>
      </c>
      <c r="T180" s="160">
        <f t="shared" si="13"/>
        <v>0</v>
      </c>
      <c r="AR180" s="161" t="s">
        <v>202</v>
      </c>
      <c r="AT180" s="161" t="s">
        <v>169</v>
      </c>
      <c r="AU180" s="161" t="s">
        <v>85</v>
      </c>
      <c r="AY180" s="17" t="s">
        <v>167</v>
      </c>
      <c r="BE180" s="96">
        <f t="shared" si="14"/>
        <v>0</v>
      </c>
      <c r="BF180" s="96">
        <f t="shared" si="15"/>
        <v>0</v>
      </c>
      <c r="BG180" s="96">
        <f t="shared" si="16"/>
        <v>0</v>
      </c>
      <c r="BH180" s="96">
        <f t="shared" si="17"/>
        <v>0</v>
      </c>
      <c r="BI180" s="96">
        <f t="shared" si="18"/>
        <v>0</v>
      </c>
      <c r="BJ180" s="17" t="s">
        <v>85</v>
      </c>
      <c r="BK180" s="162">
        <f t="shared" si="19"/>
        <v>0</v>
      </c>
      <c r="BL180" s="17" t="s">
        <v>202</v>
      </c>
      <c r="BM180" s="161" t="s">
        <v>468</v>
      </c>
    </row>
    <row r="181" spans="2:65" s="1" customFormat="1" ht="24.2" customHeight="1" x14ac:dyDescent="0.2">
      <c r="B181" s="149"/>
      <c r="C181" s="150" t="s">
        <v>332</v>
      </c>
      <c r="D181" s="150" t="s">
        <v>169</v>
      </c>
      <c r="E181" s="151" t="s">
        <v>894</v>
      </c>
      <c r="F181" s="152" t="s">
        <v>895</v>
      </c>
      <c r="G181" s="153" t="s">
        <v>201</v>
      </c>
      <c r="H181" s="154">
        <v>1.7090000000000001</v>
      </c>
      <c r="I181" s="155"/>
      <c r="J181" s="154">
        <f t="shared" si="10"/>
        <v>0</v>
      </c>
      <c r="K181" s="156"/>
      <c r="L181" s="33"/>
      <c r="M181" s="157" t="s">
        <v>1</v>
      </c>
      <c r="N181" s="158" t="s">
        <v>42</v>
      </c>
      <c r="P181" s="159">
        <f t="shared" si="11"/>
        <v>0</v>
      </c>
      <c r="Q181" s="159">
        <v>0</v>
      </c>
      <c r="R181" s="159">
        <f t="shared" si="12"/>
        <v>0</v>
      </c>
      <c r="S181" s="159">
        <v>0</v>
      </c>
      <c r="T181" s="160">
        <f t="shared" si="13"/>
        <v>0</v>
      </c>
      <c r="AR181" s="161" t="s">
        <v>202</v>
      </c>
      <c r="AT181" s="161" t="s">
        <v>169</v>
      </c>
      <c r="AU181" s="161" t="s">
        <v>85</v>
      </c>
      <c r="AY181" s="17" t="s">
        <v>167</v>
      </c>
      <c r="BE181" s="96">
        <f t="shared" si="14"/>
        <v>0</v>
      </c>
      <c r="BF181" s="96">
        <f t="shared" si="15"/>
        <v>0</v>
      </c>
      <c r="BG181" s="96">
        <f t="shared" si="16"/>
        <v>0</v>
      </c>
      <c r="BH181" s="96">
        <f t="shared" si="17"/>
        <v>0</v>
      </c>
      <c r="BI181" s="96">
        <f t="shared" si="18"/>
        <v>0</v>
      </c>
      <c r="BJ181" s="17" t="s">
        <v>85</v>
      </c>
      <c r="BK181" s="162">
        <f t="shared" si="19"/>
        <v>0</v>
      </c>
      <c r="BL181" s="17" t="s">
        <v>202</v>
      </c>
      <c r="BM181" s="161" t="s">
        <v>472</v>
      </c>
    </row>
    <row r="182" spans="2:65" s="1" customFormat="1" ht="24.2" customHeight="1" x14ac:dyDescent="0.2">
      <c r="B182" s="149"/>
      <c r="C182" s="150" t="s">
        <v>474</v>
      </c>
      <c r="D182" s="150" t="s">
        <v>169</v>
      </c>
      <c r="E182" s="151" t="s">
        <v>898</v>
      </c>
      <c r="F182" s="152" t="s">
        <v>899</v>
      </c>
      <c r="G182" s="153" t="s">
        <v>201</v>
      </c>
      <c r="H182" s="154">
        <v>6.8360000000000003</v>
      </c>
      <c r="I182" s="155"/>
      <c r="J182" s="154">
        <f t="shared" si="10"/>
        <v>0</v>
      </c>
      <c r="K182" s="156"/>
      <c r="L182" s="33"/>
      <c r="M182" s="157" t="s">
        <v>1</v>
      </c>
      <c r="N182" s="158" t="s">
        <v>42</v>
      </c>
      <c r="P182" s="159">
        <f t="shared" si="11"/>
        <v>0</v>
      </c>
      <c r="Q182" s="159">
        <v>0</v>
      </c>
      <c r="R182" s="159">
        <f t="shared" si="12"/>
        <v>0</v>
      </c>
      <c r="S182" s="159">
        <v>0</v>
      </c>
      <c r="T182" s="160">
        <f t="shared" si="13"/>
        <v>0</v>
      </c>
      <c r="AR182" s="161" t="s">
        <v>202</v>
      </c>
      <c r="AT182" s="161" t="s">
        <v>169</v>
      </c>
      <c r="AU182" s="161" t="s">
        <v>85</v>
      </c>
      <c r="AY182" s="17" t="s">
        <v>167</v>
      </c>
      <c r="BE182" s="96">
        <f t="shared" si="14"/>
        <v>0</v>
      </c>
      <c r="BF182" s="96">
        <f t="shared" si="15"/>
        <v>0</v>
      </c>
      <c r="BG182" s="96">
        <f t="shared" si="16"/>
        <v>0</v>
      </c>
      <c r="BH182" s="96">
        <f t="shared" si="17"/>
        <v>0</v>
      </c>
      <c r="BI182" s="96">
        <f t="shared" si="18"/>
        <v>0</v>
      </c>
      <c r="BJ182" s="17" t="s">
        <v>85</v>
      </c>
      <c r="BK182" s="162">
        <f t="shared" si="19"/>
        <v>0</v>
      </c>
      <c r="BL182" s="17" t="s">
        <v>202</v>
      </c>
      <c r="BM182" s="161" t="s">
        <v>477</v>
      </c>
    </row>
    <row r="183" spans="2:65" s="1" customFormat="1" ht="24.2" customHeight="1" x14ac:dyDescent="0.2">
      <c r="B183" s="149"/>
      <c r="C183" s="150" t="s">
        <v>338</v>
      </c>
      <c r="D183" s="150" t="s">
        <v>169</v>
      </c>
      <c r="E183" s="151" t="s">
        <v>901</v>
      </c>
      <c r="F183" s="152" t="s">
        <v>902</v>
      </c>
      <c r="G183" s="153" t="s">
        <v>201</v>
      </c>
      <c r="H183" s="154">
        <v>1.7090000000000001</v>
      </c>
      <c r="I183" s="155"/>
      <c r="J183" s="154">
        <f t="shared" si="10"/>
        <v>0</v>
      </c>
      <c r="K183" s="156"/>
      <c r="L183" s="33"/>
      <c r="M183" s="157" t="s">
        <v>1</v>
      </c>
      <c r="N183" s="158" t="s">
        <v>42</v>
      </c>
      <c r="P183" s="159">
        <f t="shared" si="11"/>
        <v>0</v>
      </c>
      <c r="Q183" s="159">
        <v>0</v>
      </c>
      <c r="R183" s="159">
        <f t="shared" si="12"/>
        <v>0</v>
      </c>
      <c r="S183" s="159">
        <v>0</v>
      </c>
      <c r="T183" s="160">
        <f t="shared" si="13"/>
        <v>0</v>
      </c>
      <c r="AR183" s="161" t="s">
        <v>202</v>
      </c>
      <c r="AT183" s="161" t="s">
        <v>169</v>
      </c>
      <c r="AU183" s="161" t="s">
        <v>85</v>
      </c>
      <c r="AY183" s="17" t="s">
        <v>167</v>
      </c>
      <c r="BE183" s="96">
        <f t="shared" si="14"/>
        <v>0</v>
      </c>
      <c r="BF183" s="96">
        <f t="shared" si="15"/>
        <v>0</v>
      </c>
      <c r="BG183" s="96">
        <f t="shared" si="16"/>
        <v>0</v>
      </c>
      <c r="BH183" s="96">
        <f t="shared" si="17"/>
        <v>0</v>
      </c>
      <c r="BI183" s="96">
        <f t="shared" si="18"/>
        <v>0</v>
      </c>
      <c r="BJ183" s="17" t="s">
        <v>85</v>
      </c>
      <c r="BK183" s="162">
        <f t="shared" si="19"/>
        <v>0</v>
      </c>
      <c r="BL183" s="17" t="s">
        <v>202</v>
      </c>
      <c r="BM183" s="161" t="s">
        <v>482</v>
      </c>
    </row>
    <row r="184" spans="2:65" s="11" customFormat="1" ht="25.9" hidden="1" customHeight="1" x14ac:dyDescent="0.2">
      <c r="B184" s="137"/>
      <c r="D184" s="138"/>
      <c r="E184" s="139"/>
      <c r="F184" s="139"/>
      <c r="I184" s="140"/>
      <c r="J184" s="141"/>
      <c r="L184" s="137"/>
      <c r="M184" s="142"/>
      <c r="P184" s="143"/>
      <c r="R184" s="143"/>
      <c r="T184" s="144"/>
      <c r="AR184" s="138"/>
      <c r="AT184" s="145"/>
      <c r="AU184" s="145"/>
      <c r="AY184" s="138"/>
      <c r="BK184" s="146"/>
    </row>
    <row r="185" spans="2:65" s="1" customFormat="1" ht="66.75" hidden="1" customHeight="1" x14ac:dyDescent="0.2">
      <c r="B185" s="149"/>
      <c r="C185" s="191"/>
      <c r="D185" s="191"/>
      <c r="E185" s="192"/>
      <c r="F185" s="193"/>
      <c r="G185" s="194"/>
      <c r="H185" s="195"/>
      <c r="I185" s="196"/>
      <c r="J185" s="195"/>
      <c r="K185" s="197"/>
      <c r="L185" s="198"/>
      <c r="M185" s="199"/>
      <c r="N185" s="200"/>
      <c r="P185" s="159"/>
      <c r="Q185" s="159"/>
      <c r="R185" s="159"/>
      <c r="S185" s="159"/>
      <c r="T185" s="160"/>
      <c r="AR185" s="161"/>
      <c r="AT185" s="161"/>
      <c r="AU185" s="161"/>
      <c r="AY185" s="17"/>
      <c r="BE185" s="96"/>
      <c r="BF185" s="96"/>
      <c r="BG185" s="96"/>
      <c r="BH185" s="96"/>
      <c r="BI185" s="96"/>
      <c r="BJ185" s="17"/>
      <c r="BK185" s="162"/>
      <c r="BL185" s="17"/>
      <c r="BM185" s="161"/>
    </row>
    <row r="186" spans="2:65" s="1" customFormat="1" ht="24.2" hidden="1" customHeight="1" x14ac:dyDescent="0.2">
      <c r="B186" s="149"/>
      <c r="C186" s="191"/>
      <c r="D186" s="191"/>
      <c r="E186" s="192"/>
      <c r="F186" s="193"/>
      <c r="G186" s="194"/>
      <c r="H186" s="195"/>
      <c r="I186" s="196"/>
      <c r="J186" s="195"/>
      <c r="K186" s="197"/>
      <c r="L186" s="198"/>
      <c r="M186" s="201"/>
      <c r="N186" s="202"/>
      <c r="O186" s="203"/>
      <c r="P186" s="204"/>
      <c r="Q186" s="204"/>
      <c r="R186" s="204"/>
      <c r="S186" s="204"/>
      <c r="T186" s="205"/>
      <c r="AR186" s="161"/>
      <c r="AT186" s="161"/>
      <c r="AU186" s="161"/>
      <c r="AY186" s="17"/>
      <c r="BE186" s="96"/>
      <c r="BF186" s="96"/>
      <c r="BG186" s="96"/>
      <c r="BH186" s="96"/>
      <c r="BI186" s="96"/>
      <c r="BJ186" s="17"/>
      <c r="BK186" s="162"/>
      <c r="BL186" s="17"/>
      <c r="BM186" s="161"/>
    </row>
    <row r="187" spans="2:65" s="1" customFormat="1" ht="6.95" customHeight="1" x14ac:dyDescent="0.2">
      <c r="B187" s="48"/>
      <c r="C187" s="49"/>
      <c r="D187" s="49"/>
      <c r="E187" s="49"/>
      <c r="F187" s="49"/>
      <c r="G187" s="49"/>
      <c r="H187" s="49"/>
      <c r="I187" s="49"/>
      <c r="J187" s="49"/>
      <c r="K187" s="49"/>
      <c r="L187" s="33"/>
    </row>
  </sheetData>
  <autoFilter ref="C118:K186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80"/>
  <sheetViews>
    <sheetView showGridLines="0" tabSelected="1" topLeftCell="A227" workbookViewId="0">
      <selection activeCell="AA228" sqref="AA228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23" t="s">
        <v>5</v>
      </c>
      <c r="M2" s="224"/>
      <c r="N2" s="224"/>
      <c r="O2" s="224"/>
      <c r="P2" s="224"/>
      <c r="Q2" s="224"/>
      <c r="R2" s="224"/>
      <c r="S2" s="224"/>
      <c r="T2" s="224"/>
      <c r="U2" s="224"/>
      <c r="V2" s="224"/>
      <c r="AT2" s="17" t="s">
        <v>93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76</v>
      </c>
    </row>
    <row r="4" spans="2:46" ht="24.95" customHeight="1" x14ac:dyDescent="0.2">
      <c r="B4" s="20"/>
      <c r="D4" s="21" t="s">
        <v>118</v>
      </c>
      <c r="L4" s="20"/>
      <c r="M4" s="102" t="s">
        <v>8</v>
      </c>
      <c r="AT4" s="17" t="s">
        <v>3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13</v>
      </c>
      <c r="L6" s="20"/>
    </row>
    <row r="7" spans="2:46" ht="16.5" customHeight="1" x14ac:dyDescent="0.2">
      <c r="B7" s="20"/>
      <c r="E7" s="256" t="str">
        <f>'Rekapitulácia stavby'!K6</f>
        <v>Bratislava KS IZS Tomášikova 28A - rekonštrukcia priestorov</v>
      </c>
      <c r="F7" s="257"/>
      <c r="G7" s="257"/>
      <c r="H7" s="257"/>
      <c r="L7" s="20"/>
    </row>
    <row r="8" spans="2:46" s="1" customFormat="1" ht="12" customHeight="1" x14ac:dyDescent="0.2">
      <c r="B8" s="33"/>
      <c r="D8" s="27" t="s">
        <v>119</v>
      </c>
      <c r="L8" s="33"/>
    </row>
    <row r="9" spans="2:46" s="1" customFormat="1" ht="16.5" customHeight="1" x14ac:dyDescent="0.2">
      <c r="B9" s="33"/>
      <c r="E9" s="237" t="s">
        <v>2276</v>
      </c>
      <c r="F9" s="255"/>
      <c r="G9" s="255"/>
      <c r="H9" s="255"/>
      <c r="L9" s="33"/>
    </row>
    <row r="10" spans="2:46" s="1" customFormat="1" x14ac:dyDescent="0.2">
      <c r="B10" s="33"/>
      <c r="L10" s="33"/>
    </row>
    <row r="11" spans="2:46" s="1" customFormat="1" ht="12" customHeight="1" x14ac:dyDescent="0.2">
      <c r="B11" s="33"/>
      <c r="D11" s="27" t="s">
        <v>15</v>
      </c>
      <c r="F11" s="25" t="s">
        <v>1</v>
      </c>
      <c r="I11" s="27" t="s">
        <v>16</v>
      </c>
      <c r="J11" s="25" t="s">
        <v>1</v>
      </c>
      <c r="L11" s="33"/>
    </row>
    <row r="12" spans="2:46" s="1" customFormat="1" ht="12" customHeight="1" x14ac:dyDescent="0.2">
      <c r="B12" s="33"/>
      <c r="D12" s="27" t="s">
        <v>17</v>
      </c>
      <c r="F12" s="25" t="s">
        <v>18</v>
      </c>
      <c r="I12" s="27" t="s">
        <v>19</v>
      </c>
      <c r="J12" s="56" t="str">
        <f>'Rekapitulácia stavby'!AN8</f>
        <v>14. 6. 2022</v>
      </c>
      <c r="L12" s="33"/>
    </row>
    <row r="13" spans="2:46" s="1" customFormat="1" ht="10.9" customHeight="1" x14ac:dyDescent="0.2">
      <c r="B13" s="33"/>
      <c r="L13" s="33"/>
    </row>
    <row r="14" spans="2:46" s="1" customFormat="1" ht="12" customHeight="1" x14ac:dyDescent="0.2">
      <c r="B14" s="33"/>
      <c r="D14" s="27" t="s">
        <v>21</v>
      </c>
      <c r="I14" s="27" t="s">
        <v>22</v>
      </c>
      <c r="J14" s="25" t="str">
        <f>IF('Rekapitulácia stavby'!AN10="","",'Rekapitulácia stavby'!AN10)</f>
        <v/>
      </c>
      <c r="L14" s="33"/>
    </row>
    <row r="15" spans="2:46" s="1" customFormat="1" ht="18" customHeight="1" x14ac:dyDescent="0.2">
      <c r="B15" s="33"/>
      <c r="E15" s="25" t="str">
        <f>IF('Rekapitulácia stavby'!E11="","",'Rekapitulácia stavby'!E11)</f>
        <v xml:space="preserve"> </v>
      </c>
      <c r="I15" s="27" t="s">
        <v>24</v>
      </c>
      <c r="J15" s="25" t="str">
        <f>IF('Rekapitulácia stavby'!AN11="","",'Rekapitulácia stavby'!AN11)</f>
        <v/>
      </c>
      <c r="L15" s="33"/>
    </row>
    <row r="16" spans="2:46" s="1" customFormat="1" ht="6.95" customHeight="1" x14ac:dyDescent="0.2">
      <c r="B16" s="33"/>
      <c r="L16" s="33"/>
    </row>
    <row r="17" spans="2:12" s="1" customFormat="1" ht="12" customHeight="1" x14ac:dyDescent="0.2">
      <c r="B17" s="33"/>
      <c r="D17" s="27" t="s">
        <v>25</v>
      </c>
      <c r="I17" s="27" t="s">
        <v>22</v>
      </c>
      <c r="J17" s="28" t="str">
        <f>'Rekapitulácia stavby'!AN13</f>
        <v>Vyplň údaj</v>
      </c>
      <c r="L17" s="33"/>
    </row>
    <row r="18" spans="2:12" s="1" customFormat="1" ht="18" customHeight="1" x14ac:dyDescent="0.2">
      <c r="B18" s="33"/>
      <c r="E18" s="258" t="str">
        <f>'Rekapitulácia stavby'!E14</f>
        <v>Vyplň údaj</v>
      </c>
      <c r="F18" s="244"/>
      <c r="G18" s="244"/>
      <c r="H18" s="244"/>
      <c r="I18" s="27" t="s">
        <v>24</v>
      </c>
      <c r="J18" s="28" t="str">
        <f>'Rekapitulácia stavby'!AN14</f>
        <v>Vyplň údaj</v>
      </c>
      <c r="L18" s="33"/>
    </row>
    <row r="19" spans="2:12" s="1" customFormat="1" ht="6.95" customHeight="1" x14ac:dyDescent="0.2">
      <c r="B19" s="33"/>
      <c r="L19" s="33"/>
    </row>
    <row r="20" spans="2:12" s="1" customFormat="1" ht="12" customHeight="1" x14ac:dyDescent="0.2">
      <c r="B20" s="33"/>
      <c r="D20" s="27" t="s">
        <v>27</v>
      </c>
      <c r="I20" s="27" t="s">
        <v>22</v>
      </c>
      <c r="J20" s="25" t="s">
        <v>1</v>
      </c>
      <c r="L20" s="33"/>
    </row>
    <row r="21" spans="2:12" s="1" customFormat="1" ht="18" customHeight="1" x14ac:dyDescent="0.2">
      <c r="B21" s="33"/>
      <c r="E21" s="25" t="s">
        <v>28</v>
      </c>
      <c r="I21" s="27" t="s">
        <v>24</v>
      </c>
      <c r="J21" s="25" t="s">
        <v>1</v>
      </c>
      <c r="L21" s="33"/>
    </row>
    <row r="22" spans="2:12" s="1" customFormat="1" ht="6.95" customHeight="1" x14ac:dyDescent="0.2">
      <c r="B22" s="33"/>
      <c r="L22" s="33"/>
    </row>
    <row r="23" spans="2:12" s="1" customFormat="1" ht="12" customHeight="1" x14ac:dyDescent="0.2">
      <c r="B23" s="33"/>
      <c r="D23" s="27" t="s">
        <v>31</v>
      </c>
      <c r="I23" s="27" t="s">
        <v>22</v>
      </c>
      <c r="J23" s="25" t="s">
        <v>1</v>
      </c>
      <c r="L23" s="33"/>
    </row>
    <row r="24" spans="2:12" s="1" customFormat="1" ht="18" customHeight="1" x14ac:dyDescent="0.2">
      <c r="B24" s="33"/>
      <c r="E24" s="25" t="s">
        <v>32</v>
      </c>
      <c r="I24" s="27" t="s">
        <v>24</v>
      </c>
      <c r="J24" s="25" t="s">
        <v>1</v>
      </c>
      <c r="L24" s="33"/>
    </row>
    <row r="25" spans="2:12" s="1" customFormat="1" ht="6.95" customHeight="1" x14ac:dyDescent="0.2">
      <c r="B25" s="33"/>
      <c r="L25" s="33"/>
    </row>
    <row r="26" spans="2:12" s="1" customFormat="1" ht="12" customHeight="1" x14ac:dyDescent="0.2">
      <c r="B26" s="33"/>
      <c r="D26" s="27" t="s">
        <v>33</v>
      </c>
      <c r="L26" s="33"/>
    </row>
    <row r="27" spans="2:12" s="7" customFormat="1" ht="16.5" customHeight="1" x14ac:dyDescent="0.2">
      <c r="B27" s="103"/>
      <c r="E27" s="248" t="s">
        <v>1</v>
      </c>
      <c r="F27" s="248"/>
      <c r="G27" s="248"/>
      <c r="H27" s="248"/>
      <c r="L27" s="103"/>
    </row>
    <row r="28" spans="2:12" s="1" customFormat="1" ht="6.95" customHeight="1" x14ac:dyDescent="0.2">
      <c r="B28" s="33"/>
      <c r="L28" s="33"/>
    </row>
    <row r="29" spans="2:12" s="1" customFormat="1" ht="6.95" customHeight="1" x14ac:dyDescent="0.2">
      <c r="B29" s="33"/>
      <c r="D29" s="57"/>
      <c r="E29" s="57"/>
      <c r="F29" s="57"/>
      <c r="G29" s="57"/>
      <c r="H29" s="57"/>
      <c r="I29" s="57"/>
      <c r="J29" s="57"/>
      <c r="K29" s="57"/>
      <c r="L29" s="33"/>
    </row>
    <row r="30" spans="2:12" s="1" customFormat="1" ht="25.35" customHeight="1" x14ac:dyDescent="0.2">
      <c r="B30" s="33"/>
      <c r="D30" s="104" t="s">
        <v>36</v>
      </c>
      <c r="J30" s="70">
        <f>ROUND(J125, 2)</f>
        <v>0</v>
      </c>
      <c r="L30" s="33"/>
    </row>
    <row r="31" spans="2:12" s="1" customFormat="1" ht="6.95" customHeight="1" x14ac:dyDescent="0.2">
      <c r="B31" s="33"/>
      <c r="D31" s="57"/>
      <c r="E31" s="57"/>
      <c r="F31" s="57"/>
      <c r="G31" s="57"/>
      <c r="H31" s="57"/>
      <c r="I31" s="57"/>
      <c r="J31" s="57"/>
      <c r="K31" s="57"/>
      <c r="L31" s="33"/>
    </row>
    <row r="32" spans="2:12" s="1" customFormat="1" ht="14.45" customHeight="1" x14ac:dyDescent="0.2">
      <c r="B32" s="33"/>
      <c r="F32" s="36" t="s">
        <v>38</v>
      </c>
      <c r="I32" s="36" t="s">
        <v>37</v>
      </c>
      <c r="J32" s="36" t="s">
        <v>39</v>
      </c>
      <c r="L32" s="33"/>
    </row>
    <row r="33" spans="2:12" s="1" customFormat="1" ht="14.45" customHeight="1" x14ac:dyDescent="0.2">
      <c r="B33" s="33"/>
      <c r="D33" s="59" t="s">
        <v>40</v>
      </c>
      <c r="E33" s="38" t="s">
        <v>41</v>
      </c>
      <c r="F33" s="105">
        <f>ROUND((SUM(BE125:BE279)),  2)</f>
        <v>0</v>
      </c>
      <c r="G33" s="106"/>
      <c r="H33" s="106"/>
      <c r="I33" s="107">
        <v>0.2</v>
      </c>
      <c r="J33" s="105">
        <f>ROUND(((SUM(BE125:BE279))*I33),  2)</f>
        <v>0</v>
      </c>
      <c r="L33" s="33"/>
    </row>
    <row r="34" spans="2:12" s="1" customFormat="1" ht="14.45" customHeight="1" x14ac:dyDescent="0.2">
      <c r="B34" s="33"/>
      <c r="E34" s="38" t="s">
        <v>42</v>
      </c>
      <c r="F34" s="105">
        <f>ROUND((SUM(BF125:BF279)),  2)</f>
        <v>0</v>
      </c>
      <c r="G34" s="106"/>
      <c r="H34" s="106"/>
      <c r="I34" s="107">
        <v>0.2</v>
      </c>
      <c r="J34" s="105">
        <f>ROUND(((SUM(BF125:BF279))*I34),  2)</f>
        <v>0</v>
      </c>
      <c r="L34" s="33"/>
    </row>
    <row r="35" spans="2:12" s="1" customFormat="1" ht="14.45" hidden="1" customHeight="1" x14ac:dyDescent="0.2">
      <c r="B35" s="33"/>
      <c r="E35" s="27" t="s">
        <v>43</v>
      </c>
      <c r="F35" s="108">
        <f>ROUND((SUM(BG125:BG279)),  2)</f>
        <v>0</v>
      </c>
      <c r="I35" s="109">
        <v>0.2</v>
      </c>
      <c r="J35" s="108">
        <f>0</f>
        <v>0</v>
      </c>
      <c r="L35" s="33"/>
    </row>
    <row r="36" spans="2:12" s="1" customFormat="1" ht="14.45" hidden="1" customHeight="1" x14ac:dyDescent="0.2">
      <c r="B36" s="33"/>
      <c r="E36" s="27" t="s">
        <v>44</v>
      </c>
      <c r="F36" s="108">
        <f>ROUND((SUM(BH125:BH279)),  2)</f>
        <v>0</v>
      </c>
      <c r="I36" s="109">
        <v>0.2</v>
      </c>
      <c r="J36" s="108">
        <f>0</f>
        <v>0</v>
      </c>
      <c r="L36" s="33"/>
    </row>
    <row r="37" spans="2:12" s="1" customFormat="1" ht="14.45" hidden="1" customHeight="1" x14ac:dyDescent="0.2">
      <c r="B37" s="33"/>
      <c r="E37" s="38" t="s">
        <v>45</v>
      </c>
      <c r="F37" s="105">
        <f>ROUND((SUM(BI125:BI279)),  2)</f>
        <v>0</v>
      </c>
      <c r="G37" s="106"/>
      <c r="H37" s="106"/>
      <c r="I37" s="107">
        <v>0</v>
      </c>
      <c r="J37" s="105">
        <f>0</f>
        <v>0</v>
      </c>
      <c r="L37" s="33"/>
    </row>
    <row r="38" spans="2:12" s="1" customFormat="1" ht="6.95" customHeight="1" x14ac:dyDescent="0.2">
      <c r="B38" s="33"/>
      <c r="L38" s="33"/>
    </row>
    <row r="39" spans="2:12" s="1" customFormat="1" ht="25.35" customHeight="1" x14ac:dyDescent="0.2">
      <c r="B39" s="33"/>
      <c r="C39" s="101"/>
      <c r="D39" s="110" t="s">
        <v>46</v>
      </c>
      <c r="E39" s="61"/>
      <c r="F39" s="61"/>
      <c r="G39" s="111" t="s">
        <v>47</v>
      </c>
      <c r="H39" s="112" t="s">
        <v>48</v>
      </c>
      <c r="I39" s="61"/>
      <c r="J39" s="113">
        <f>SUM(J30:J37)</f>
        <v>0</v>
      </c>
      <c r="K39" s="114"/>
      <c r="L39" s="33"/>
    </row>
    <row r="40" spans="2:12" s="1" customFormat="1" ht="14.45" customHeight="1" x14ac:dyDescent="0.2">
      <c r="B40" s="33"/>
      <c r="L40" s="33"/>
    </row>
    <row r="41" spans="2:12" ht="14.45" customHeight="1" x14ac:dyDescent="0.2">
      <c r="B41" s="20"/>
      <c r="L41" s="20"/>
    </row>
    <row r="42" spans="2:12" ht="14.45" customHeight="1" x14ac:dyDescent="0.2">
      <c r="B42" s="20"/>
      <c r="L42" s="20"/>
    </row>
    <row r="43" spans="2:12" ht="14.45" customHeight="1" x14ac:dyDescent="0.2">
      <c r="B43" s="20"/>
      <c r="L43" s="20"/>
    </row>
    <row r="44" spans="2:12" ht="14.45" customHeight="1" x14ac:dyDescent="0.2">
      <c r="B44" s="20"/>
      <c r="L44" s="20"/>
    </row>
    <row r="45" spans="2:12" ht="14.45" customHeight="1" x14ac:dyDescent="0.2">
      <c r="B45" s="20"/>
      <c r="L45" s="20"/>
    </row>
    <row r="46" spans="2:12" ht="14.45" customHeight="1" x14ac:dyDescent="0.2">
      <c r="B46" s="20"/>
      <c r="L46" s="20"/>
    </row>
    <row r="47" spans="2:12" ht="14.45" customHeight="1" x14ac:dyDescent="0.2">
      <c r="B47" s="20"/>
      <c r="L47" s="20"/>
    </row>
    <row r="48" spans="2:12" ht="14.45" customHeight="1" x14ac:dyDescent="0.2">
      <c r="B48" s="20"/>
      <c r="L48" s="20"/>
    </row>
    <row r="49" spans="2:12" ht="14.45" customHeight="1" x14ac:dyDescent="0.2">
      <c r="B49" s="20"/>
      <c r="L49" s="20"/>
    </row>
    <row r="50" spans="2:12" s="1" customFormat="1" ht="14.45" customHeight="1" x14ac:dyDescent="0.2">
      <c r="B50" s="33"/>
      <c r="D50" s="45" t="s">
        <v>49</v>
      </c>
      <c r="E50" s="46"/>
      <c r="F50" s="46"/>
      <c r="G50" s="45" t="s">
        <v>50</v>
      </c>
      <c r="H50" s="46"/>
      <c r="I50" s="46"/>
      <c r="J50" s="46"/>
      <c r="K50" s="46"/>
      <c r="L50" s="33"/>
    </row>
    <row r="51" spans="2:12" x14ac:dyDescent="0.2">
      <c r="B51" s="20"/>
      <c r="L51" s="20"/>
    </row>
    <row r="52" spans="2:12" x14ac:dyDescent="0.2">
      <c r="B52" s="20"/>
      <c r="L52" s="20"/>
    </row>
    <row r="53" spans="2:12" x14ac:dyDescent="0.2">
      <c r="B53" s="20"/>
      <c r="L53" s="20"/>
    </row>
    <row r="54" spans="2:12" x14ac:dyDescent="0.2">
      <c r="B54" s="20"/>
      <c r="L54" s="20"/>
    </row>
    <row r="55" spans="2:12" x14ac:dyDescent="0.2">
      <c r="B55" s="20"/>
      <c r="L55" s="20"/>
    </row>
    <row r="56" spans="2:12" x14ac:dyDescent="0.2">
      <c r="B56" s="20"/>
      <c r="L56" s="20"/>
    </row>
    <row r="57" spans="2:12" x14ac:dyDescent="0.2">
      <c r="B57" s="20"/>
      <c r="L57" s="20"/>
    </row>
    <row r="58" spans="2:12" x14ac:dyDescent="0.2">
      <c r="B58" s="20"/>
      <c r="L58" s="20"/>
    </row>
    <row r="59" spans="2:12" x14ac:dyDescent="0.2">
      <c r="B59" s="20"/>
      <c r="L59" s="20"/>
    </row>
    <row r="60" spans="2:12" x14ac:dyDescent="0.2">
      <c r="B60" s="20"/>
      <c r="L60" s="20"/>
    </row>
    <row r="61" spans="2:12" s="1" customFormat="1" ht="12.75" x14ac:dyDescent="0.2">
      <c r="B61" s="33"/>
      <c r="D61" s="47" t="s">
        <v>51</v>
      </c>
      <c r="E61" s="35"/>
      <c r="F61" s="115" t="s">
        <v>52</v>
      </c>
      <c r="G61" s="47" t="s">
        <v>51</v>
      </c>
      <c r="H61" s="35"/>
      <c r="I61" s="35"/>
      <c r="J61" s="116" t="s">
        <v>52</v>
      </c>
      <c r="K61" s="35"/>
      <c r="L61" s="33"/>
    </row>
    <row r="62" spans="2:12" x14ac:dyDescent="0.2">
      <c r="B62" s="20"/>
      <c r="L62" s="20"/>
    </row>
    <row r="63" spans="2:12" x14ac:dyDescent="0.2">
      <c r="B63" s="20"/>
      <c r="L63" s="20"/>
    </row>
    <row r="64" spans="2:12" x14ac:dyDescent="0.2">
      <c r="B64" s="20"/>
      <c r="L64" s="20"/>
    </row>
    <row r="65" spans="2:12" s="1" customFormat="1" ht="12.75" x14ac:dyDescent="0.2">
      <c r="B65" s="33"/>
      <c r="D65" s="45" t="s">
        <v>53</v>
      </c>
      <c r="E65" s="46"/>
      <c r="F65" s="46"/>
      <c r="G65" s="45" t="s">
        <v>54</v>
      </c>
      <c r="H65" s="46"/>
      <c r="I65" s="46"/>
      <c r="J65" s="46"/>
      <c r="K65" s="46"/>
      <c r="L65" s="33"/>
    </row>
    <row r="66" spans="2:12" x14ac:dyDescent="0.2">
      <c r="B66" s="20"/>
      <c r="L66" s="20"/>
    </row>
    <row r="67" spans="2:12" x14ac:dyDescent="0.2">
      <c r="B67" s="20"/>
      <c r="L67" s="20"/>
    </row>
    <row r="68" spans="2:12" x14ac:dyDescent="0.2">
      <c r="B68" s="20"/>
      <c r="L68" s="20"/>
    </row>
    <row r="69" spans="2:12" x14ac:dyDescent="0.2">
      <c r="B69" s="20"/>
      <c r="L69" s="20"/>
    </row>
    <row r="70" spans="2:12" x14ac:dyDescent="0.2">
      <c r="B70" s="20"/>
      <c r="L70" s="20"/>
    </row>
    <row r="71" spans="2:12" x14ac:dyDescent="0.2">
      <c r="B71" s="20"/>
      <c r="L71" s="20"/>
    </row>
    <row r="72" spans="2:12" x14ac:dyDescent="0.2">
      <c r="B72" s="20"/>
      <c r="L72" s="20"/>
    </row>
    <row r="73" spans="2:12" x14ac:dyDescent="0.2">
      <c r="B73" s="20"/>
      <c r="L73" s="20"/>
    </row>
    <row r="74" spans="2:12" x14ac:dyDescent="0.2">
      <c r="B74" s="20"/>
      <c r="L74" s="20"/>
    </row>
    <row r="75" spans="2:12" x14ac:dyDescent="0.2">
      <c r="B75" s="20"/>
      <c r="L75" s="20"/>
    </row>
    <row r="76" spans="2:12" s="1" customFormat="1" ht="12.75" x14ac:dyDescent="0.2">
      <c r="B76" s="33"/>
      <c r="D76" s="47" t="s">
        <v>51</v>
      </c>
      <c r="E76" s="35"/>
      <c r="F76" s="115" t="s">
        <v>52</v>
      </c>
      <c r="G76" s="47" t="s">
        <v>51</v>
      </c>
      <c r="H76" s="35"/>
      <c r="I76" s="35"/>
      <c r="J76" s="116" t="s">
        <v>52</v>
      </c>
      <c r="K76" s="35"/>
      <c r="L76" s="33"/>
    </row>
    <row r="77" spans="2:12" s="1" customFormat="1" ht="14.45" customHeight="1" x14ac:dyDescent="0.2"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33"/>
    </row>
    <row r="81" spans="2:47" s="1" customFormat="1" ht="6.95" customHeight="1" x14ac:dyDescent="0.2"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33"/>
    </row>
    <row r="82" spans="2:47" s="1" customFormat="1" ht="24.95" customHeight="1" x14ac:dyDescent="0.2">
      <c r="B82" s="33"/>
      <c r="C82" s="21" t="s">
        <v>121</v>
      </c>
      <c r="L82" s="33"/>
    </row>
    <row r="83" spans="2:47" s="1" customFormat="1" ht="6.95" customHeight="1" x14ac:dyDescent="0.2">
      <c r="B83" s="33"/>
      <c r="L83" s="33"/>
    </row>
    <row r="84" spans="2:47" s="1" customFormat="1" ht="12" customHeight="1" x14ac:dyDescent="0.2">
      <c r="B84" s="33"/>
      <c r="C84" s="27" t="s">
        <v>13</v>
      </c>
      <c r="L84" s="33"/>
    </row>
    <row r="85" spans="2:47" s="1" customFormat="1" ht="16.5" customHeight="1" x14ac:dyDescent="0.2">
      <c r="B85" s="33"/>
      <c r="E85" s="256" t="str">
        <f>E7</f>
        <v>Bratislava KS IZS Tomášikova 28A - rekonštrukcia priestorov</v>
      </c>
      <c r="F85" s="257"/>
      <c r="G85" s="257"/>
      <c r="H85" s="257"/>
      <c r="L85" s="33"/>
    </row>
    <row r="86" spans="2:47" s="1" customFormat="1" ht="12" customHeight="1" x14ac:dyDescent="0.2">
      <c r="B86" s="33"/>
      <c r="C86" s="27" t="s">
        <v>119</v>
      </c>
      <c r="L86" s="33"/>
    </row>
    <row r="87" spans="2:47" s="1" customFormat="1" ht="16.5" customHeight="1" x14ac:dyDescent="0.2">
      <c r="B87" s="33"/>
      <c r="E87" s="237" t="str">
        <f>E9</f>
        <v>4 - E.1.6 Vzduchotechnika</v>
      </c>
      <c r="F87" s="255"/>
      <c r="G87" s="255"/>
      <c r="H87" s="255"/>
      <c r="L87" s="33"/>
    </row>
    <row r="88" spans="2:47" s="1" customFormat="1" ht="6.95" customHeight="1" x14ac:dyDescent="0.2">
      <c r="B88" s="33"/>
      <c r="L88" s="33"/>
    </row>
    <row r="89" spans="2:47" s="1" customFormat="1" ht="12" customHeight="1" x14ac:dyDescent="0.2">
      <c r="B89" s="33"/>
      <c r="C89" s="27" t="s">
        <v>17</v>
      </c>
      <c r="F89" s="25" t="str">
        <f>F12</f>
        <v>Bratislava</v>
      </c>
      <c r="I89" s="27" t="s">
        <v>19</v>
      </c>
      <c r="J89" s="56" t="str">
        <f>IF(J12="","",J12)</f>
        <v>14. 6. 2022</v>
      </c>
      <c r="L89" s="33"/>
    </row>
    <row r="90" spans="2:47" s="1" customFormat="1" ht="6.95" customHeight="1" x14ac:dyDescent="0.2">
      <c r="B90" s="33"/>
      <c r="L90" s="33"/>
    </row>
    <row r="91" spans="2:47" s="1" customFormat="1" ht="25.7" customHeight="1" x14ac:dyDescent="0.2">
      <c r="B91" s="33"/>
      <c r="C91" s="27" t="s">
        <v>21</v>
      </c>
      <c r="F91" s="25" t="str">
        <f>E15</f>
        <v xml:space="preserve"> </v>
      </c>
      <c r="I91" s="27" t="s">
        <v>27</v>
      </c>
      <c r="J91" s="30" t="str">
        <f>E21</f>
        <v>expo AIR s.r.o. Ing. arch. Milan Rožník</v>
      </c>
      <c r="L91" s="33"/>
    </row>
    <row r="92" spans="2:47" s="1" customFormat="1" ht="15.2" customHeight="1" x14ac:dyDescent="0.2">
      <c r="B92" s="33"/>
      <c r="C92" s="27" t="s">
        <v>25</v>
      </c>
      <c r="F92" s="25" t="str">
        <f>IF(E18="","",E18)</f>
        <v>Vyplň údaj</v>
      </c>
      <c r="I92" s="27" t="s">
        <v>31</v>
      </c>
      <c r="J92" s="30" t="str">
        <f>E24</f>
        <v>Lacková</v>
      </c>
      <c r="L92" s="33"/>
    </row>
    <row r="93" spans="2:47" s="1" customFormat="1" ht="10.35" customHeight="1" x14ac:dyDescent="0.2">
      <c r="B93" s="33"/>
      <c r="L93" s="33"/>
    </row>
    <row r="94" spans="2:47" s="1" customFormat="1" ht="29.25" customHeight="1" x14ac:dyDescent="0.2">
      <c r="B94" s="33"/>
      <c r="C94" s="117" t="s">
        <v>122</v>
      </c>
      <c r="D94" s="101"/>
      <c r="E94" s="101"/>
      <c r="F94" s="101"/>
      <c r="G94" s="101"/>
      <c r="H94" s="101"/>
      <c r="I94" s="101"/>
      <c r="J94" s="118" t="s">
        <v>123</v>
      </c>
      <c r="K94" s="101"/>
      <c r="L94" s="33"/>
    </row>
    <row r="95" spans="2:47" s="1" customFormat="1" ht="10.35" customHeight="1" x14ac:dyDescent="0.2">
      <c r="B95" s="33"/>
      <c r="L95" s="33"/>
    </row>
    <row r="96" spans="2:47" s="1" customFormat="1" ht="22.9" customHeight="1" x14ac:dyDescent="0.2">
      <c r="B96" s="33"/>
      <c r="C96" s="119" t="s">
        <v>124</v>
      </c>
      <c r="J96" s="70">
        <f>J125</f>
        <v>0</v>
      </c>
      <c r="L96" s="33"/>
      <c r="AU96" s="17" t="s">
        <v>125</v>
      </c>
    </row>
    <row r="97" spans="2:12" s="8" customFormat="1" ht="24.95" customHeight="1" x14ac:dyDescent="0.2">
      <c r="B97" s="120"/>
      <c r="D97" s="121" t="s">
        <v>2277</v>
      </c>
      <c r="E97" s="122"/>
      <c r="F97" s="122"/>
      <c r="G97" s="122"/>
      <c r="H97" s="122"/>
      <c r="I97" s="122"/>
      <c r="J97" s="123">
        <f>J126</f>
        <v>0</v>
      </c>
      <c r="L97" s="120"/>
    </row>
    <row r="98" spans="2:12" s="9" customFormat="1" ht="19.899999999999999" customHeight="1" x14ac:dyDescent="0.2">
      <c r="B98" s="124"/>
      <c r="D98" s="125" t="s">
        <v>2278</v>
      </c>
      <c r="E98" s="126"/>
      <c r="F98" s="126"/>
      <c r="G98" s="126"/>
      <c r="H98" s="126"/>
      <c r="I98" s="126"/>
      <c r="J98" s="127">
        <f>J127</f>
        <v>0</v>
      </c>
      <c r="L98" s="124"/>
    </row>
    <row r="99" spans="2:12" s="9" customFormat="1" ht="19.899999999999999" customHeight="1" x14ac:dyDescent="0.2">
      <c r="B99" s="124"/>
      <c r="D99" s="125" t="s">
        <v>2279</v>
      </c>
      <c r="E99" s="126"/>
      <c r="F99" s="126"/>
      <c r="G99" s="126"/>
      <c r="H99" s="126"/>
      <c r="I99" s="126"/>
      <c r="J99" s="127">
        <f>J162</f>
        <v>0</v>
      </c>
      <c r="L99" s="124"/>
    </row>
    <row r="100" spans="2:12" s="9" customFormat="1" ht="19.899999999999999" customHeight="1" x14ac:dyDescent="0.2">
      <c r="B100" s="124"/>
      <c r="D100" s="125" t="s">
        <v>2280</v>
      </c>
      <c r="E100" s="126"/>
      <c r="F100" s="126"/>
      <c r="G100" s="126"/>
      <c r="H100" s="126"/>
      <c r="I100" s="126"/>
      <c r="J100" s="127">
        <f>J181</f>
        <v>0</v>
      </c>
      <c r="L100" s="124"/>
    </row>
    <row r="101" spans="2:12" s="9" customFormat="1" ht="19.899999999999999" customHeight="1" x14ac:dyDescent="0.2">
      <c r="B101" s="124"/>
      <c r="D101" s="125" t="s">
        <v>2281</v>
      </c>
      <c r="E101" s="126"/>
      <c r="F101" s="126"/>
      <c r="G101" s="126"/>
      <c r="H101" s="126"/>
      <c r="I101" s="126"/>
      <c r="J101" s="127">
        <f>J207</f>
        <v>0</v>
      </c>
      <c r="L101" s="124"/>
    </row>
    <row r="102" spans="2:12" s="9" customFormat="1" ht="19.899999999999999" customHeight="1" x14ac:dyDescent="0.2">
      <c r="B102" s="124"/>
      <c r="D102" s="125" t="s">
        <v>2282</v>
      </c>
      <c r="E102" s="126"/>
      <c r="F102" s="126"/>
      <c r="G102" s="126"/>
      <c r="H102" s="126"/>
      <c r="I102" s="126"/>
      <c r="J102" s="127">
        <f>J233</f>
        <v>0</v>
      </c>
      <c r="L102" s="124"/>
    </row>
    <row r="103" spans="2:12" s="8" customFormat="1" ht="24.95" customHeight="1" x14ac:dyDescent="0.2">
      <c r="B103" s="120"/>
      <c r="D103" s="121" t="s">
        <v>150</v>
      </c>
      <c r="E103" s="122"/>
      <c r="F103" s="122"/>
      <c r="G103" s="122"/>
      <c r="H103" s="122"/>
      <c r="I103" s="122"/>
      <c r="J103" s="123">
        <f>J273</f>
        <v>0</v>
      </c>
      <c r="L103" s="120"/>
    </row>
    <row r="104" spans="2:12" s="9" customFormat="1" ht="19.899999999999999" customHeight="1" x14ac:dyDescent="0.2">
      <c r="B104" s="124"/>
      <c r="D104" s="125" t="s">
        <v>2283</v>
      </c>
      <c r="E104" s="126"/>
      <c r="F104" s="126"/>
      <c r="G104" s="126"/>
      <c r="H104" s="126"/>
      <c r="I104" s="126"/>
      <c r="J104" s="127">
        <f>J274</f>
        <v>0</v>
      </c>
      <c r="L104" s="124"/>
    </row>
    <row r="105" spans="2:12" s="8" customFormat="1" ht="24.95" customHeight="1" x14ac:dyDescent="0.2">
      <c r="B105" s="120"/>
      <c r="D105" s="121" t="s">
        <v>152</v>
      </c>
      <c r="E105" s="122"/>
      <c r="F105" s="122"/>
      <c r="G105" s="122"/>
      <c r="H105" s="122"/>
      <c r="I105" s="122"/>
      <c r="J105" s="123">
        <f>J277</f>
        <v>0</v>
      </c>
      <c r="L105" s="120"/>
    </row>
    <row r="106" spans="2:12" s="1" customFormat="1" ht="21.75" customHeight="1" x14ac:dyDescent="0.2">
      <c r="B106" s="33"/>
      <c r="L106" s="33"/>
    </row>
    <row r="107" spans="2:12" s="1" customFormat="1" ht="6.95" customHeight="1" x14ac:dyDescent="0.2"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33"/>
    </row>
    <row r="111" spans="2:12" s="1" customFormat="1" ht="6.95" customHeight="1" x14ac:dyDescent="0.2">
      <c r="B111" s="50"/>
      <c r="C111" s="51"/>
      <c r="D111" s="51"/>
      <c r="E111" s="51"/>
      <c r="F111" s="51"/>
      <c r="G111" s="51"/>
      <c r="H111" s="51"/>
      <c r="I111" s="51"/>
      <c r="J111" s="51"/>
      <c r="K111" s="51"/>
      <c r="L111" s="33"/>
    </row>
    <row r="112" spans="2:12" s="1" customFormat="1" ht="24.95" customHeight="1" x14ac:dyDescent="0.2">
      <c r="B112" s="33"/>
      <c r="C112" s="21" t="s">
        <v>153</v>
      </c>
      <c r="L112" s="33"/>
    </row>
    <row r="113" spans="2:65" s="1" customFormat="1" ht="6.95" customHeight="1" x14ac:dyDescent="0.2">
      <c r="B113" s="33"/>
      <c r="L113" s="33"/>
    </row>
    <row r="114" spans="2:65" s="1" customFormat="1" ht="12" customHeight="1" x14ac:dyDescent="0.2">
      <c r="B114" s="33"/>
      <c r="C114" s="27" t="s">
        <v>13</v>
      </c>
      <c r="L114" s="33"/>
    </row>
    <row r="115" spans="2:65" s="1" customFormat="1" ht="16.5" customHeight="1" x14ac:dyDescent="0.2">
      <c r="B115" s="33"/>
      <c r="E115" s="256" t="str">
        <f>E7</f>
        <v>Bratislava KS IZS Tomášikova 28A - rekonštrukcia priestorov</v>
      </c>
      <c r="F115" s="257"/>
      <c r="G115" s="257"/>
      <c r="H115" s="257"/>
      <c r="L115" s="33"/>
    </row>
    <row r="116" spans="2:65" s="1" customFormat="1" ht="12" customHeight="1" x14ac:dyDescent="0.2">
      <c r="B116" s="33"/>
      <c r="C116" s="27" t="s">
        <v>119</v>
      </c>
      <c r="L116" s="33"/>
    </row>
    <row r="117" spans="2:65" s="1" customFormat="1" ht="16.5" customHeight="1" x14ac:dyDescent="0.2">
      <c r="B117" s="33"/>
      <c r="E117" s="237" t="str">
        <f>E9</f>
        <v>4 - E.1.6 Vzduchotechnika</v>
      </c>
      <c r="F117" s="255"/>
      <c r="G117" s="255"/>
      <c r="H117" s="255"/>
      <c r="L117" s="33"/>
    </row>
    <row r="118" spans="2:65" s="1" customFormat="1" ht="6.95" customHeight="1" x14ac:dyDescent="0.2">
      <c r="B118" s="33"/>
      <c r="L118" s="33"/>
    </row>
    <row r="119" spans="2:65" s="1" customFormat="1" ht="12" customHeight="1" x14ac:dyDescent="0.2">
      <c r="B119" s="33"/>
      <c r="C119" s="27" t="s">
        <v>17</v>
      </c>
      <c r="F119" s="25" t="str">
        <f>F12</f>
        <v>Bratislava</v>
      </c>
      <c r="I119" s="27" t="s">
        <v>19</v>
      </c>
      <c r="J119" s="56" t="str">
        <f>IF(J12="","",J12)</f>
        <v>14. 6. 2022</v>
      </c>
      <c r="L119" s="33"/>
    </row>
    <row r="120" spans="2:65" s="1" customFormat="1" ht="6.95" customHeight="1" x14ac:dyDescent="0.2">
      <c r="B120" s="33"/>
      <c r="L120" s="33"/>
    </row>
    <row r="121" spans="2:65" s="1" customFormat="1" ht="25.7" customHeight="1" x14ac:dyDescent="0.2">
      <c r="B121" s="33"/>
      <c r="C121" s="27" t="s">
        <v>21</v>
      </c>
      <c r="F121" s="25" t="str">
        <f>E15</f>
        <v xml:space="preserve"> </v>
      </c>
      <c r="I121" s="27" t="s">
        <v>27</v>
      </c>
      <c r="J121" s="30" t="str">
        <f>E21</f>
        <v>expo AIR s.r.o. Ing. arch. Milan Rožník</v>
      </c>
      <c r="L121" s="33"/>
    </row>
    <row r="122" spans="2:65" s="1" customFormat="1" ht="15.2" customHeight="1" x14ac:dyDescent="0.2">
      <c r="B122" s="33"/>
      <c r="C122" s="27" t="s">
        <v>25</v>
      </c>
      <c r="F122" s="25" t="str">
        <f>IF(E18="","",E18)</f>
        <v>Vyplň údaj</v>
      </c>
      <c r="I122" s="27" t="s">
        <v>31</v>
      </c>
      <c r="J122" s="30" t="str">
        <f>E24</f>
        <v>Lacková</v>
      </c>
      <c r="L122" s="33"/>
    </row>
    <row r="123" spans="2:65" s="1" customFormat="1" ht="10.35" customHeight="1" x14ac:dyDescent="0.2">
      <c r="B123" s="33"/>
      <c r="L123" s="33"/>
    </row>
    <row r="124" spans="2:65" s="10" customFormat="1" ht="29.25" customHeight="1" x14ac:dyDescent="0.2">
      <c r="B124" s="128"/>
      <c r="C124" s="129" t="s">
        <v>154</v>
      </c>
      <c r="D124" s="130" t="s">
        <v>61</v>
      </c>
      <c r="E124" s="130" t="s">
        <v>57</v>
      </c>
      <c r="F124" s="130" t="s">
        <v>58</v>
      </c>
      <c r="G124" s="130" t="s">
        <v>155</v>
      </c>
      <c r="H124" s="130" t="s">
        <v>156</v>
      </c>
      <c r="I124" s="130" t="s">
        <v>157</v>
      </c>
      <c r="J124" s="131" t="s">
        <v>123</v>
      </c>
      <c r="K124" s="132" t="s">
        <v>158</v>
      </c>
      <c r="L124" s="128"/>
      <c r="M124" s="63" t="s">
        <v>1</v>
      </c>
      <c r="N124" s="64" t="s">
        <v>40</v>
      </c>
      <c r="O124" s="64" t="s">
        <v>159</v>
      </c>
      <c r="P124" s="64" t="s">
        <v>160</v>
      </c>
      <c r="Q124" s="64" t="s">
        <v>161</v>
      </c>
      <c r="R124" s="64" t="s">
        <v>162</v>
      </c>
      <c r="S124" s="64" t="s">
        <v>163</v>
      </c>
      <c r="T124" s="65" t="s">
        <v>164</v>
      </c>
    </row>
    <row r="125" spans="2:65" s="1" customFormat="1" ht="22.9" customHeight="1" x14ac:dyDescent="0.25">
      <c r="B125" s="33"/>
      <c r="C125" s="68" t="s">
        <v>124</v>
      </c>
      <c r="J125" s="133">
        <f>BK125</f>
        <v>0</v>
      </c>
      <c r="L125" s="33"/>
      <c r="M125" s="66"/>
      <c r="N125" s="57"/>
      <c r="O125" s="57"/>
      <c r="P125" s="134">
        <f>P126+P273+P277</f>
        <v>0</v>
      </c>
      <c r="Q125" s="57"/>
      <c r="R125" s="134">
        <f>R126+R273+R277</f>
        <v>0</v>
      </c>
      <c r="S125" s="57"/>
      <c r="T125" s="135">
        <f>T126+T273+T277</f>
        <v>0</v>
      </c>
      <c r="AT125" s="17" t="s">
        <v>75</v>
      </c>
      <c r="AU125" s="17" t="s">
        <v>125</v>
      </c>
      <c r="BK125" s="136">
        <f>BK126+BK273+BK277</f>
        <v>0</v>
      </c>
    </row>
    <row r="126" spans="2:65" s="11" customFormat="1" ht="25.9" customHeight="1" x14ac:dyDescent="0.2">
      <c r="B126" s="137"/>
      <c r="D126" s="138" t="s">
        <v>75</v>
      </c>
      <c r="E126" s="139" t="s">
        <v>2284</v>
      </c>
      <c r="F126" s="139" t="s">
        <v>2285</v>
      </c>
      <c r="I126" s="140"/>
      <c r="J126" s="141">
        <f>BK126</f>
        <v>0</v>
      </c>
      <c r="L126" s="137"/>
      <c r="M126" s="142"/>
      <c r="P126" s="143">
        <f>P127+P162+P181+P207+P233</f>
        <v>0</v>
      </c>
      <c r="R126" s="143">
        <f>R127+R162+R181+R207+R233</f>
        <v>0</v>
      </c>
      <c r="T126" s="144">
        <f>T127+T162+T181+T207+T233</f>
        <v>0</v>
      </c>
      <c r="AR126" s="138" t="s">
        <v>81</v>
      </c>
      <c r="AT126" s="145" t="s">
        <v>75</v>
      </c>
      <c r="AU126" s="145" t="s">
        <v>76</v>
      </c>
      <c r="AY126" s="138" t="s">
        <v>167</v>
      </c>
      <c r="BK126" s="146">
        <f>BK127+BK162+BK181+BK207+BK233</f>
        <v>0</v>
      </c>
    </row>
    <row r="127" spans="2:65" s="11" customFormat="1" ht="22.9" customHeight="1" x14ac:dyDescent="0.2">
      <c r="B127" s="137"/>
      <c r="D127" s="138" t="s">
        <v>75</v>
      </c>
      <c r="E127" s="147" t="s">
        <v>2286</v>
      </c>
      <c r="F127" s="147" t="s">
        <v>2287</v>
      </c>
      <c r="I127" s="140"/>
      <c r="J127" s="148">
        <f>BK127</f>
        <v>0</v>
      </c>
      <c r="L127" s="137"/>
      <c r="M127" s="142"/>
      <c r="P127" s="143">
        <f>SUM(P128:P161)</f>
        <v>0</v>
      </c>
      <c r="R127" s="143">
        <f>SUM(R128:R161)</f>
        <v>0</v>
      </c>
      <c r="T127" s="144">
        <f>SUM(T128:T161)</f>
        <v>0</v>
      </c>
      <c r="AR127" s="138" t="s">
        <v>81</v>
      </c>
      <c r="AT127" s="145" t="s">
        <v>75</v>
      </c>
      <c r="AU127" s="145" t="s">
        <v>81</v>
      </c>
      <c r="AY127" s="138" t="s">
        <v>167</v>
      </c>
      <c r="BK127" s="146">
        <f>SUM(BK128:BK161)</f>
        <v>0</v>
      </c>
    </row>
    <row r="128" spans="2:65" s="1" customFormat="1" ht="76.349999999999994" customHeight="1" x14ac:dyDescent="0.2">
      <c r="B128" s="149"/>
      <c r="C128" s="150" t="s">
        <v>81</v>
      </c>
      <c r="D128" s="150" t="s">
        <v>169</v>
      </c>
      <c r="E128" s="151" t="s">
        <v>2288</v>
      </c>
      <c r="F128" s="152" t="s">
        <v>2289</v>
      </c>
      <c r="G128" s="153" t="s">
        <v>254</v>
      </c>
      <c r="H128" s="154">
        <v>1</v>
      </c>
      <c r="I128" s="155"/>
      <c r="J128" s="154">
        <f t="shared" ref="J128:J161" si="0">ROUND(I128*H128,3)</f>
        <v>0</v>
      </c>
      <c r="K128" s="156"/>
      <c r="L128" s="33"/>
      <c r="M128" s="157" t="s">
        <v>1</v>
      </c>
      <c r="N128" s="158" t="s">
        <v>42</v>
      </c>
      <c r="P128" s="159">
        <f t="shared" ref="P128:P161" si="1">O128*H128</f>
        <v>0</v>
      </c>
      <c r="Q128" s="159">
        <v>0</v>
      </c>
      <c r="R128" s="159">
        <f t="shared" ref="R128:R161" si="2">Q128*H128</f>
        <v>0</v>
      </c>
      <c r="S128" s="159">
        <v>0</v>
      </c>
      <c r="T128" s="160">
        <f t="shared" ref="T128:T161" si="3">S128*H128</f>
        <v>0</v>
      </c>
      <c r="AR128" s="161" t="s">
        <v>91</v>
      </c>
      <c r="AT128" s="161" t="s">
        <v>169</v>
      </c>
      <c r="AU128" s="161" t="s">
        <v>85</v>
      </c>
      <c r="AY128" s="17" t="s">
        <v>167</v>
      </c>
      <c r="BE128" s="96">
        <f t="shared" ref="BE128:BE161" si="4">IF(N128="základná",J128,0)</f>
        <v>0</v>
      </c>
      <c r="BF128" s="96">
        <f t="shared" ref="BF128:BF161" si="5">IF(N128="znížená",J128,0)</f>
        <v>0</v>
      </c>
      <c r="BG128" s="96">
        <f t="shared" ref="BG128:BG161" si="6">IF(N128="zákl. prenesená",J128,0)</f>
        <v>0</v>
      </c>
      <c r="BH128" s="96">
        <f t="shared" ref="BH128:BH161" si="7">IF(N128="zníž. prenesená",J128,0)</f>
        <v>0</v>
      </c>
      <c r="BI128" s="96">
        <f t="shared" ref="BI128:BI161" si="8">IF(N128="nulová",J128,0)</f>
        <v>0</v>
      </c>
      <c r="BJ128" s="17" t="s">
        <v>85</v>
      </c>
      <c r="BK128" s="162">
        <f t="shared" ref="BK128:BK161" si="9">ROUND(I128*H128,3)</f>
        <v>0</v>
      </c>
      <c r="BL128" s="17" t="s">
        <v>91</v>
      </c>
      <c r="BM128" s="161" t="s">
        <v>85</v>
      </c>
    </row>
    <row r="129" spans="2:65" s="1" customFormat="1" ht="44.25" customHeight="1" x14ac:dyDescent="0.2">
      <c r="B129" s="149"/>
      <c r="C129" s="150" t="s">
        <v>85</v>
      </c>
      <c r="D129" s="150" t="s">
        <v>169</v>
      </c>
      <c r="E129" s="151" t="s">
        <v>2290</v>
      </c>
      <c r="F129" s="152" t="s">
        <v>2291</v>
      </c>
      <c r="G129" s="153" t="s">
        <v>254</v>
      </c>
      <c r="H129" s="154">
        <v>1</v>
      </c>
      <c r="I129" s="155"/>
      <c r="J129" s="154">
        <f t="shared" si="0"/>
        <v>0</v>
      </c>
      <c r="K129" s="156"/>
      <c r="L129" s="33"/>
      <c r="M129" s="157" t="s">
        <v>1</v>
      </c>
      <c r="N129" s="158" t="s">
        <v>42</v>
      </c>
      <c r="P129" s="159">
        <f t="shared" si="1"/>
        <v>0</v>
      </c>
      <c r="Q129" s="159">
        <v>0</v>
      </c>
      <c r="R129" s="159">
        <f t="shared" si="2"/>
        <v>0</v>
      </c>
      <c r="S129" s="159">
        <v>0</v>
      </c>
      <c r="T129" s="160">
        <f t="shared" si="3"/>
        <v>0</v>
      </c>
      <c r="AR129" s="161" t="s">
        <v>91</v>
      </c>
      <c r="AT129" s="161" t="s">
        <v>169</v>
      </c>
      <c r="AU129" s="161" t="s">
        <v>85</v>
      </c>
      <c r="AY129" s="17" t="s">
        <v>167</v>
      </c>
      <c r="BE129" s="96">
        <f t="shared" si="4"/>
        <v>0</v>
      </c>
      <c r="BF129" s="96">
        <f t="shared" si="5"/>
        <v>0</v>
      </c>
      <c r="BG129" s="96">
        <f t="shared" si="6"/>
        <v>0</v>
      </c>
      <c r="BH129" s="96">
        <f t="shared" si="7"/>
        <v>0</v>
      </c>
      <c r="BI129" s="96">
        <f t="shared" si="8"/>
        <v>0</v>
      </c>
      <c r="BJ129" s="17" t="s">
        <v>85</v>
      </c>
      <c r="BK129" s="162">
        <f t="shared" si="9"/>
        <v>0</v>
      </c>
      <c r="BL129" s="17" t="s">
        <v>91</v>
      </c>
      <c r="BM129" s="161" t="s">
        <v>91</v>
      </c>
    </row>
    <row r="130" spans="2:65" s="1" customFormat="1" ht="49.15" customHeight="1" x14ac:dyDescent="0.2">
      <c r="B130" s="149"/>
      <c r="C130" s="150" t="s">
        <v>88</v>
      </c>
      <c r="D130" s="150" t="s">
        <v>169</v>
      </c>
      <c r="E130" s="151" t="s">
        <v>2292</v>
      </c>
      <c r="F130" s="152" t="s">
        <v>2293</v>
      </c>
      <c r="G130" s="153" t="s">
        <v>254</v>
      </c>
      <c r="H130" s="154">
        <v>1</v>
      </c>
      <c r="I130" s="155"/>
      <c r="J130" s="154">
        <f t="shared" si="0"/>
        <v>0</v>
      </c>
      <c r="K130" s="156"/>
      <c r="L130" s="33"/>
      <c r="M130" s="157" t="s">
        <v>1</v>
      </c>
      <c r="N130" s="158" t="s">
        <v>42</v>
      </c>
      <c r="P130" s="159">
        <f t="shared" si="1"/>
        <v>0</v>
      </c>
      <c r="Q130" s="159">
        <v>0</v>
      </c>
      <c r="R130" s="159">
        <f t="shared" si="2"/>
        <v>0</v>
      </c>
      <c r="S130" s="159">
        <v>0</v>
      </c>
      <c r="T130" s="160">
        <f t="shared" si="3"/>
        <v>0</v>
      </c>
      <c r="AR130" s="161" t="s">
        <v>91</v>
      </c>
      <c r="AT130" s="161" t="s">
        <v>169</v>
      </c>
      <c r="AU130" s="161" t="s">
        <v>85</v>
      </c>
      <c r="AY130" s="17" t="s">
        <v>167</v>
      </c>
      <c r="BE130" s="96">
        <f t="shared" si="4"/>
        <v>0</v>
      </c>
      <c r="BF130" s="96">
        <f t="shared" si="5"/>
        <v>0</v>
      </c>
      <c r="BG130" s="96">
        <f t="shared" si="6"/>
        <v>0</v>
      </c>
      <c r="BH130" s="96">
        <f t="shared" si="7"/>
        <v>0</v>
      </c>
      <c r="BI130" s="96">
        <f t="shared" si="8"/>
        <v>0</v>
      </c>
      <c r="BJ130" s="17" t="s">
        <v>85</v>
      </c>
      <c r="BK130" s="162">
        <f t="shared" si="9"/>
        <v>0</v>
      </c>
      <c r="BL130" s="17" t="s">
        <v>91</v>
      </c>
      <c r="BM130" s="161" t="s">
        <v>97</v>
      </c>
    </row>
    <row r="131" spans="2:65" s="1" customFormat="1" ht="37.9" customHeight="1" x14ac:dyDescent="0.2">
      <c r="B131" s="149"/>
      <c r="C131" s="150" t="s">
        <v>91</v>
      </c>
      <c r="D131" s="150" t="s">
        <v>169</v>
      </c>
      <c r="E131" s="151" t="s">
        <v>2294</v>
      </c>
      <c r="F131" s="152" t="s">
        <v>2295</v>
      </c>
      <c r="G131" s="153" t="s">
        <v>254</v>
      </c>
      <c r="H131" s="154">
        <v>2</v>
      </c>
      <c r="I131" s="155"/>
      <c r="J131" s="154">
        <f t="shared" si="0"/>
        <v>0</v>
      </c>
      <c r="K131" s="156"/>
      <c r="L131" s="33"/>
      <c r="M131" s="157" t="s">
        <v>1</v>
      </c>
      <c r="N131" s="158" t="s">
        <v>42</v>
      </c>
      <c r="P131" s="159">
        <f t="shared" si="1"/>
        <v>0</v>
      </c>
      <c r="Q131" s="159">
        <v>0</v>
      </c>
      <c r="R131" s="159">
        <f t="shared" si="2"/>
        <v>0</v>
      </c>
      <c r="S131" s="159">
        <v>0</v>
      </c>
      <c r="T131" s="160">
        <f t="shared" si="3"/>
        <v>0</v>
      </c>
      <c r="AR131" s="161" t="s">
        <v>91</v>
      </c>
      <c r="AT131" s="161" t="s">
        <v>169</v>
      </c>
      <c r="AU131" s="161" t="s">
        <v>85</v>
      </c>
      <c r="AY131" s="17" t="s">
        <v>167</v>
      </c>
      <c r="BE131" s="96">
        <f t="shared" si="4"/>
        <v>0</v>
      </c>
      <c r="BF131" s="96">
        <f t="shared" si="5"/>
        <v>0</v>
      </c>
      <c r="BG131" s="96">
        <f t="shared" si="6"/>
        <v>0</v>
      </c>
      <c r="BH131" s="96">
        <f t="shared" si="7"/>
        <v>0</v>
      </c>
      <c r="BI131" s="96">
        <f t="shared" si="8"/>
        <v>0</v>
      </c>
      <c r="BJ131" s="17" t="s">
        <v>85</v>
      </c>
      <c r="BK131" s="162">
        <f t="shared" si="9"/>
        <v>0</v>
      </c>
      <c r="BL131" s="17" t="s">
        <v>91</v>
      </c>
      <c r="BM131" s="161" t="s">
        <v>103</v>
      </c>
    </row>
    <row r="132" spans="2:65" s="1" customFormat="1" ht="44.25" customHeight="1" x14ac:dyDescent="0.2">
      <c r="B132" s="149"/>
      <c r="C132" s="150" t="s">
        <v>94</v>
      </c>
      <c r="D132" s="150" t="s">
        <v>169</v>
      </c>
      <c r="E132" s="151" t="s">
        <v>2296</v>
      </c>
      <c r="F132" s="152" t="s">
        <v>2297</v>
      </c>
      <c r="G132" s="153" t="s">
        <v>254</v>
      </c>
      <c r="H132" s="154">
        <v>1</v>
      </c>
      <c r="I132" s="155"/>
      <c r="J132" s="154">
        <f t="shared" si="0"/>
        <v>0</v>
      </c>
      <c r="K132" s="156"/>
      <c r="L132" s="33"/>
      <c r="M132" s="157" t="s">
        <v>1</v>
      </c>
      <c r="N132" s="158" t="s">
        <v>42</v>
      </c>
      <c r="P132" s="159">
        <f t="shared" si="1"/>
        <v>0</v>
      </c>
      <c r="Q132" s="159">
        <v>0</v>
      </c>
      <c r="R132" s="159">
        <f t="shared" si="2"/>
        <v>0</v>
      </c>
      <c r="S132" s="159">
        <v>0</v>
      </c>
      <c r="T132" s="160">
        <f t="shared" si="3"/>
        <v>0</v>
      </c>
      <c r="AR132" s="161" t="s">
        <v>91</v>
      </c>
      <c r="AT132" s="161" t="s">
        <v>169</v>
      </c>
      <c r="AU132" s="161" t="s">
        <v>85</v>
      </c>
      <c r="AY132" s="17" t="s">
        <v>167</v>
      </c>
      <c r="BE132" s="96">
        <f t="shared" si="4"/>
        <v>0</v>
      </c>
      <c r="BF132" s="96">
        <f t="shared" si="5"/>
        <v>0</v>
      </c>
      <c r="BG132" s="96">
        <f t="shared" si="6"/>
        <v>0</v>
      </c>
      <c r="BH132" s="96">
        <f t="shared" si="7"/>
        <v>0</v>
      </c>
      <c r="BI132" s="96">
        <f t="shared" si="8"/>
        <v>0</v>
      </c>
      <c r="BJ132" s="17" t="s">
        <v>85</v>
      </c>
      <c r="BK132" s="162">
        <f t="shared" si="9"/>
        <v>0</v>
      </c>
      <c r="BL132" s="17" t="s">
        <v>91</v>
      </c>
      <c r="BM132" s="161" t="s">
        <v>191</v>
      </c>
    </row>
    <row r="133" spans="2:65" s="1" customFormat="1" ht="24.2" customHeight="1" x14ac:dyDescent="0.2">
      <c r="B133" s="149"/>
      <c r="C133" s="150" t="s">
        <v>97</v>
      </c>
      <c r="D133" s="150" t="s">
        <v>169</v>
      </c>
      <c r="E133" s="151" t="s">
        <v>2298</v>
      </c>
      <c r="F133" s="152" t="s">
        <v>2299</v>
      </c>
      <c r="G133" s="153" t="s">
        <v>254</v>
      </c>
      <c r="H133" s="154">
        <v>2</v>
      </c>
      <c r="I133" s="155"/>
      <c r="J133" s="154">
        <f t="shared" si="0"/>
        <v>0</v>
      </c>
      <c r="K133" s="156"/>
      <c r="L133" s="33"/>
      <c r="M133" s="157" t="s">
        <v>1</v>
      </c>
      <c r="N133" s="158" t="s">
        <v>42</v>
      </c>
      <c r="P133" s="159">
        <f t="shared" si="1"/>
        <v>0</v>
      </c>
      <c r="Q133" s="159">
        <v>0</v>
      </c>
      <c r="R133" s="159">
        <f t="shared" si="2"/>
        <v>0</v>
      </c>
      <c r="S133" s="159">
        <v>0</v>
      </c>
      <c r="T133" s="160">
        <f t="shared" si="3"/>
        <v>0</v>
      </c>
      <c r="AR133" s="161" t="s">
        <v>91</v>
      </c>
      <c r="AT133" s="161" t="s">
        <v>169</v>
      </c>
      <c r="AU133" s="161" t="s">
        <v>85</v>
      </c>
      <c r="AY133" s="17" t="s">
        <v>167</v>
      </c>
      <c r="BE133" s="96">
        <f t="shared" si="4"/>
        <v>0</v>
      </c>
      <c r="BF133" s="96">
        <f t="shared" si="5"/>
        <v>0</v>
      </c>
      <c r="BG133" s="96">
        <f t="shared" si="6"/>
        <v>0</v>
      </c>
      <c r="BH133" s="96">
        <f t="shared" si="7"/>
        <v>0</v>
      </c>
      <c r="BI133" s="96">
        <f t="shared" si="8"/>
        <v>0</v>
      </c>
      <c r="BJ133" s="17" t="s">
        <v>85</v>
      </c>
      <c r="BK133" s="162">
        <f t="shared" si="9"/>
        <v>0</v>
      </c>
      <c r="BL133" s="17" t="s">
        <v>91</v>
      </c>
      <c r="BM133" s="161" t="s">
        <v>194</v>
      </c>
    </row>
    <row r="134" spans="2:65" s="1" customFormat="1" ht="24.2" customHeight="1" x14ac:dyDescent="0.2">
      <c r="B134" s="149"/>
      <c r="C134" s="150" t="s">
        <v>100</v>
      </c>
      <c r="D134" s="150" t="s">
        <v>169</v>
      </c>
      <c r="E134" s="151" t="s">
        <v>2300</v>
      </c>
      <c r="F134" s="152" t="s">
        <v>2301</v>
      </c>
      <c r="G134" s="153" t="s">
        <v>254</v>
      </c>
      <c r="H134" s="154">
        <v>2</v>
      </c>
      <c r="I134" s="155"/>
      <c r="J134" s="154">
        <f t="shared" si="0"/>
        <v>0</v>
      </c>
      <c r="K134" s="156"/>
      <c r="L134" s="33"/>
      <c r="M134" s="157" t="s">
        <v>1</v>
      </c>
      <c r="N134" s="158" t="s">
        <v>42</v>
      </c>
      <c r="P134" s="159">
        <f t="shared" si="1"/>
        <v>0</v>
      </c>
      <c r="Q134" s="159">
        <v>0</v>
      </c>
      <c r="R134" s="159">
        <f t="shared" si="2"/>
        <v>0</v>
      </c>
      <c r="S134" s="159">
        <v>0</v>
      </c>
      <c r="T134" s="160">
        <f t="shared" si="3"/>
        <v>0</v>
      </c>
      <c r="AR134" s="161" t="s">
        <v>91</v>
      </c>
      <c r="AT134" s="161" t="s">
        <v>169</v>
      </c>
      <c r="AU134" s="161" t="s">
        <v>85</v>
      </c>
      <c r="AY134" s="17" t="s">
        <v>167</v>
      </c>
      <c r="BE134" s="96">
        <f t="shared" si="4"/>
        <v>0</v>
      </c>
      <c r="BF134" s="96">
        <f t="shared" si="5"/>
        <v>0</v>
      </c>
      <c r="BG134" s="96">
        <f t="shared" si="6"/>
        <v>0</v>
      </c>
      <c r="BH134" s="96">
        <f t="shared" si="7"/>
        <v>0</v>
      </c>
      <c r="BI134" s="96">
        <f t="shared" si="8"/>
        <v>0</v>
      </c>
      <c r="BJ134" s="17" t="s">
        <v>85</v>
      </c>
      <c r="BK134" s="162">
        <f t="shared" si="9"/>
        <v>0</v>
      </c>
      <c r="BL134" s="17" t="s">
        <v>91</v>
      </c>
      <c r="BM134" s="161" t="s">
        <v>198</v>
      </c>
    </row>
    <row r="135" spans="2:65" s="1" customFormat="1" ht="16.5" customHeight="1" x14ac:dyDescent="0.2">
      <c r="B135" s="149"/>
      <c r="C135" s="150" t="s">
        <v>103</v>
      </c>
      <c r="D135" s="150" t="s">
        <v>169</v>
      </c>
      <c r="E135" s="151" t="s">
        <v>2302</v>
      </c>
      <c r="F135" s="152" t="s">
        <v>2303</v>
      </c>
      <c r="G135" s="153" t="s">
        <v>254</v>
      </c>
      <c r="H135" s="154">
        <v>2</v>
      </c>
      <c r="I135" s="155"/>
      <c r="J135" s="154">
        <f t="shared" si="0"/>
        <v>0</v>
      </c>
      <c r="K135" s="156"/>
      <c r="L135" s="33"/>
      <c r="M135" s="157" t="s">
        <v>1</v>
      </c>
      <c r="N135" s="158" t="s">
        <v>42</v>
      </c>
      <c r="P135" s="159">
        <f t="shared" si="1"/>
        <v>0</v>
      </c>
      <c r="Q135" s="159">
        <v>0</v>
      </c>
      <c r="R135" s="159">
        <f t="shared" si="2"/>
        <v>0</v>
      </c>
      <c r="S135" s="159">
        <v>0</v>
      </c>
      <c r="T135" s="160">
        <f t="shared" si="3"/>
        <v>0</v>
      </c>
      <c r="AR135" s="161" t="s">
        <v>91</v>
      </c>
      <c r="AT135" s="161" t="s">
        <v>169</v>
      </c>
      <c r="AU135" s="161" t="s">
        <v>85</v>
      </c>
      <c r="AY135" s="17" t="s">
        <v>167</v>
      </c>
      <c r="BE135" s="96">
        <f t="shared" si="4"/>
        <v>0</v>
      </c>
      <c r="BF135" s="96">
        <f t="shared" si="5"/>
        <v>0</v>
      </c>
      <c r="BG135" s="96">
        <f t="shared" si="6"/>
        <v>0</v>
      </c>
      <c r="BH135" s="96">
        <f t="shared" si="7"/>
        <v>0</v>
      </c>
      <c r="BI135" s="96">
        <f t="shared" si="8"/>
        <v>0</v>
      </c>
      <c r="BJ135" s="17" t="s">
        <v>85</v>
      </c>
      <c r="BK135" s="162">
        <f t="shared" si="9"/>
        <v>0</v>
      </c>
      <c r="BL135" s="17" t="s">
        <v>91</v>
      </c>
      <c r="BM135" s="161" t="s">
        <v>202</v>
      </c>
    </row>
    <row r="136" spans="2:65" s="1" customFormat="1" ht="16.5" customHeight="1" x14ac:dyDescent="0.2">
      <c r="B136" s="149"/>
      <c r="C136" s="150" t="s">
        <v>106</v>
      </c>
      <c r="D136" s="150" t="s">
        <v>169</v>
      </c>
      <c r="E136" s="151" t="s">
        <v>2304</v>
      </c>
      <c r="F136" s="152" t="s">
        <v>2305</v>
      </c>
      <c r="G136" s="153" t="s">
        <v>254</v>
      </c>
      <c r="H136" s="154">
        <v>2</v>
      </c>
      <c r="I136" s="155"/>
      <c r="J136" s="154">
        <f t="shared" si="0"/>
        <v>0</v>
      </c>
      <c r="K136" s="156"/>
      <c r="L136" s="33"/>
      <c r="M136" s="157" t="s">
        <v>1</v>
      </c>
      <c r="N136" s="158" t="s">
        <v>42</v>
      </c>
      <c r="P136" s="159">
        <f t="shared" si="1"/>
        <v>0</v>
      </c>
      <c r="Q136" s="159">
        <v>0</v>
      </c>
      <c r="R136" s="159">
        <f t="shared" si="2"/>
        <v>0</v>
      </c>
      <c r="S136" s="159">
        <v>0</v>
      </c>
      <c r="T136" s="160">
        <f t="shared" si="3"/>
        <v>0</v>
      </c>
      <c r="AR136" s="161" t="s">
        <v>91</v>
      </c>
      <c r="AT136" s="161" t="s">
        <v>169</v>
      </c>
      <c r="AU136" s="161" t="s">
        <v>85</v>
      </c>
      <c r="AY136" s="17" t="s">
        <v>167</v>
      </c>
      <c r="BE136" s="96">
        <f t="shared" si="4"/>
        <v>0</v>
      </c>
      <c r="BF136" s="96">
        <f t="shared" si="5"/>
        <v>0</v>
      </c>
      <c r="BG136" s="96">
        <f t="shared" si="6"/>
        <v>0</v>
      </c>
      <c r="BH136" s="96">
        <f t="shared" si="7"/>
        <v>0</v>
      </c>
      <c r="BI136" s="96">
        <f t="shared" si="8"/>
        <v>0</v>
      </c>
      <c r="BJ136" s="17" t="s">
        <v>85</v>
      </c>
      <c r="BK136" s="162">
        <f t="shared" si="9"/>
        <v>0</v>
      </c>
      <c r="BL136" s="17" t="s">
        <v>91</v>
      </c>
      <c r="BM136" s="161" t="s">
        <v>207</v>
      </c>
    </row>
    <row r="137" spans="2:65" s="1" customFormat="1" ht="37.9" customHeight="1" x14ac:dyDescent="0.2">
      <c r="B137" s="149"/>
      <c r="C137" s="150" t="s">
        <v>191</v>
      </c>
      <c r="D137" s="150" t="s">
        <v>169</v>
      </c>
      <c r="E137" s="151" t="s">
        <v>2306</v>
      </c>
      <c r="F137" s="152" t="s">
        <v>2307</v>
      </c>
      <c r="G137" s="153" t="s">
        <v>254</v>
      </c>
      <c r="H137" s="154">
        <v>8</v>
      </c>
      <c r="I137" s="155"/>
      <c r="J137" s="154">
        <f t="shared" si="0"/>
        <v>0</v>
      </c>
      <c r="K137" s="156"/>
      <c r="L137" s="33"/>
      <c r="M137" s="157" t="s">
        <v>1</v>
      </c>
      <c r="N137" s="158" t="s">
        <v>42</v>
      </c>
      <c r="P137" s="159">
        <f t="shared" si="1"/>
        <v>0</v>
      </c>
      <c r="Q137" s="159">
        <v>0</v>
      </c>
      <c r="R137" s="159">
        <f t="shared" si="2"/>
        <v>0</v>
      </c>
      <c r="S137" s="159">
        <v>0</v>
      </c>
      <c r="T137" s="160">
        <f t="shared" si="3"/>
        <v>0</v>
      </c>
      <c r="AR137" s="161" t="s">
        <v>91</v>
      </c>
      <c r="AT137" s="161" t="s">
        <v>169</v>
      </c>
      <c r="AU137" s="161" t="s">
        <v>85</v>
      </c>
      <c r="AY137" s="17" t="s">
        <v>167</v>
      </c>
      <c r="BE137" s="96">
        <f t="shared" si="4"/>
        <v>0</v>
      </c>
      <c r="BF137" s="96">
        <f t="shared" si="5"/>
        <v>0</v>
      </c>
      <c r="BG137" s="96">
        <f t="shared" si="6"/>
        <v>0</v>
      </c>
      <c r="BH137" s="96">
        <f t="shared" si="7"/>
        <v>0</v>
      </c>
      <c r="BI137" s="96">
        <f t="shared" si="8"/>
        <v>0</v>
      </c>
      <c r="BJ137" s="17" t="s">
        <v>85</v>
      </c>
      <c r="BK137" s="162">
        <f t="shared" si="9"/>
        <v>0</v>
      </c>
      <c r="BL137" s="17" t="s">
        <v>91</v>
      </c>
      <c r="BM137" s="161" t="s">
        <v>7</v>
      </c>
    </row>
    <row r="138" spans="2:65" s="1" customFormat="1" ht="37.9" customHeight="1" x14ac:dyDescent="0.2">
      <c r="B138" s="149"/>
      <c r="C138" s="150" t="s">
        <v>216</v>
      </c>
      <c r="D138" s="150" t="s">
        <v>169</v>
      </c>
      <c r="E138" s="151" t="s">
        <v>2308</v>
      </c>
      <c r="F138" s="152" t="s">
        <v>2309</v>
      </c>
      <c r="G138" s="153" t="s">
        <v>254</v>
      </c>
      <c r="H138" s="154">
        <v>2</v>
      </c>
      <c r="I138" s="155"/>
      <c r="J138" s="154">
        <f t="shared" si="0"/>
        <v>0</v>
      </c>
      <c r="K138" s="156"/>
      <c r="L138" s="33"/>
      <c r="M138" s="157" t="s">
        <v>1</v>
      </c>
      <c r="N138" s="158" t="s">
        <v>42</v>
      </c>
      <c r="P138" s="159">
        <f t="shared" si="1"/>
        <v>0</v>
      </c>
      <c r="Q138" s="159">
        <v>0</v>
      </c>
      <c r="R138" s="159">
        <f t="shared" si="2"/>
        <v>0</v>
      </c>
      <c r="S138" s="159">
        <v>0</v>
      </c>
      <c r="T138" s="160">
        <f t="shared" si="3"/>
        <v>0</v>
      </c>
      <c r="AR138" s="161" t="s">
        <v>91</v>
      </c>
      <c r="AT138" s="161" t="s">
        <v>169</v>
      </c>
      <c r="AU138" s="161" t="s">
        <v>85</v>
      </c>
      <c r="AY138" s="17" t="s">
        <v>167</v>
      </c>
      <c r="BE138" s="96">
        <f t="shared" si="4"/>
        <v>0</v>
      </c>
      <c r="BF138" s="96">
        <f t="shared" si="5"/>
        <v>0</v>
      </c>
      <c r="BG138" s="96">
        <f t="shared" si="6"/>
        <v>0</v>
      </c>
      <c r="BH138" s="96">
        <f t="shared" si="7"/>
        <v>0</v>
      </c>
      <c r="BI138" s="96">
        <f t="shared" si="8"/>
        <v>0</v>
      </c>
      <c r="BJ138" s="17" t="s">
        <v>85</v>
      </c>
      <c r="BK138" s="162">
        <f t="shared" si="9"/>
        <v>0</v>
      </c>
      <c r="BL138" s="17" t="s">
        <v>91</v>
      </c>
      <c r="BM138" s="161" t="s">
        <v>219</v>
      </c>
    </row>
    <row r="139" spans="2:65" s="1" customFormat="1" ht="37.9" customHeight="1" x14ac:dyDescent="0.2">
      <c r="B139" s="149"/>
      <c r="C139" s="150" t="s">
        <v>194</v>
      </c>
      <c r="D139" s="150" t="s">
        <v>169</v>
      </c>
      <c r="E139" s="151" t="s">
        <v>2310</v>
      </c>
      <c r="F139" s="152" t="s">
        <v>2311</v>
      </c>
      <c r="G139" s="153" t="s">
        <v>254</v>
      </c>
      <c r="H139" s="154">
        <v>7</v>
      </c>
      <c r="I139" s="155"/>
      <c r="J139" s="154">
        <f t="shared" si="0"/>
        <v>0</v>
      </c>
      <c r="K139" s="156"/>
      <c r="L139" s="33"/>
      <c r="M139" s="157" t="s">
        <v>1</v>
      </c>
      <c r="N139" s="158" t="s">
        <v>42</v>
      </c>
      <c r="P139" s="159">
        <f t="shared" si="1"/>
        <v>0</v>
      </c>
      <c r="Q139" s="159">
        <v>0</v>
      </c>
      <c r="R139" s="159">
        <f t="shared" si="2"/>
        <v>0</v>
      </c>
      <c r="S139" s="159">
        <v>0</v>
      </c>
      <c r="T139" s="160">
        <f t="shared" si="3"/>
        <v>0</v>
      </c>
      <c r="AR139" s="161" t="s">
        <v>91</v>
      </c>
      <c r="AT139" s="161" t="s">
        <v>169</v>
      </c>
      <c r="AU139" s="161" t="s">
        <v>85</v>
      </c>
      <c r="AY139" s="17" t="s">
        <v>167</v>
      </c>
      <c r="BE139" s="96">
        <f t="shared" si="4"/>
        <v>0</v>
      </c>
      <c r="BF139" s="96">
        <f t="shared" si="5"/>
        <v>0</v>
      </c>
      <c r="BG139" s="96">
        <f t="shared" si="6"/>
        <v>0</v>
      </c>
      <c r="BH139" s="96">
        <f t="shared" si="7"/>
        <v>0</v>
      </c>
      <c r="BI139" s="96">
        <f t="shared" si="8"/>
        <v>0</v>
      </c>
      <c r="BJ139" s="17" t="s">
        <v>85</v>
      </c>
      <c r="BK139" s="162">
        <f t="shared" si="9"/>
        <v>0</v>
      </c>
      <c r="BL139" s="17" t="s">
        <v>91</v>
      </c>
      <c r="BM139" s="161" t="s">
        <v>225</v>
      </c>
    </row>
    <row r="140" spans="2:65" s="1" customFormat="1" ht="24.2" customHeight="1" x14ac:dyDescent="0.2">
      <c r="B140" s="149"/>
      <c r="C140" s="150" t="s">
        <v>227</v>
      </c>
      <c r="D140" s="150" t="s">
        <v>169</v>
      </c>
      <c r="E140" s="151" t="s">
        <v>2312</v>
      </c>
      <c r="F140" s="152" t="s">
        <v>2313</v>
      </c>
      <c r="G140" s="153" t="s">
        <v>254</v>
      </c>
      <c r="H140" s="154">
        <v>1</v>
      </c>
      <c r="I140" s="155"/>
      <c r="J140" s="154">
        <f t="shared" si="0"/>
        <v>0</v>
      </c>
      <c r="K140" s="156"/>
      <c r="L140" s="33"/>
      <c r="M140" s="157" t="s">
        <v>1</v>
      </c>
      <c r="N140" s="158" t="s">
        <v>42</v>
      </c>
      <c r="P140" s="159">
        <f t="shared" si="1"/>
        <v>0</v>
      </c>
      <c r="Q140" s="159">
        <v>0</v>
      </c>
      <c r="R140" s="159">
        <f t="shared" si="2"/>
        <v>0</v>
      </c>
      <c r="S140" s="159">
        <v>0</v>
      </c>
      <c r="T140" s="160">
        <f t="shared" si="3"/>
        <v>0</v>
      </c>
      <c r="AR140" s="161" t="s">
        <v>91</v>
      </c>
      <c r="AT140" s="161" t="s">
        <v>169</v>
      </c>
      <c r="AU140" s="161" t="s">
        <v>85</v>
      </c>
      <c r="AY140" s="17" t="s">
        <v>167</v>
      </c>
      <c r="BE140" s="96">
        <f t="shared" si="4"/>
        <v>0</v>
      </c>
      <c r="BF140" s="96">
        <f t="shared" si="5"/>
        <v>0</v>
      </c>
      <c r="BG140" s="96">
        <f t="shared" si="6"/>
        <v>0</v>
      </c>
      <c r="BH140" s="96">
        <f t="shared" si="7"/>
        <v>0</v>
      </c>
      <c r="BI140" s="96">
        <f t="shared" si="8"/>
        <v>0</v>
      </c>
      <c r="BJ140" s="17" t="s">
        <v>85</v>
      </c>
      <c r="BK140" s="162">
        <f t="shared" si="9"/>
        <v>0</v>
      </c>
      <c r="BL140" s="17" t="s">
        <v>91</v>
      </c>
      <c r="BM140" s="161" t="s">
        <v>230</v>
      </c>
    </row>
    <row r="141" spans="2:65" s="1" customFormat="1" ht="24.2" customHeight="1" x14ac:dyDescent="0.2">
      <c r="B141" s="149"/>
      <c r="C141" s="150" t="s">
        <v>198</v>
      </c>
      <c r="D141" s="150" t="s">
        <v>169</v>
      </c>
      <c r="E141" s="151" t="s">
        <v>2314</v>
      </c>
      <c r="F141" s="152" t="s">
        <v>2315</v>
      </c>
      <c r="G141" s="153" t="s">
        <v>254</v>
      </c>
      <c r="H141" s="154">
        <v>2</v>
      </c>
      <c r="I141" s="155"/>
      <c r="J141" s="154">
        <f t="shared" si="0"/>
        <v>0</v>
      </c>
      <c r="K141" s="156"/>
      <c r="L141" s="33"/>
      <c r="M141" s="157" t="s">
        <v>1</v>
      </c>
      <c r="N141" s="158" t="s">
        <v>42</v>
      </c>
      <c r="P141" s="159">
        <f t="shared" si="1"/>
        <v>0</v>
      </c>
      <c r="Q141" s="159">
        <v>0</v>
      </c>
      <c r="R141" s="159">
        <f t="shared" si="2"/>
        <v>0</v>
      </c>
      <c r="S141" s="159">
        <v>0</v>
      </c>
      <c r="T141" s="160">
        <f t="shared" si="3"/>
        <v>0</v>
      </c>
      <c r="AR141" s="161" t="s">
        <v>91</v>
      </c>
      <c r="AT141" s="161" t="s">
        <v>169</v>
      </c>
      <c r="AU141" s="161" t="s">
        <v>85</v>
      </c>
      <c r="AY141" s="17" t="s">
        <v>167</v>
      </c>
      <c r="BE141" s="96">
        <f t="shared" si="4"/>
        <v>0</v>
      </c>
      <c r="BF141" s="96">
        <f t="shared" si="5"/>
        <v>0</v>
      </c>
      <c r="BG141" s="96">
        <f t="shared" si="6"/>
        <v>0</v>
      </c>
      <c r="BH141" s="96">
        <f t="shared" si="7"/>
        <v>0</v>
      </c>
      <c r="BI141" s="96">
        <f t="shared" si="8"/>
        <v>0</v>
      </c>
      <c r="BJ141" s="17" t="s">
        <v>85</v>
      </c>
      <c r="BK141" s="162">
        <f t="shared" si="9"/>
        <v>0</v>
      </c>
      <c r="BL141" s="17" t="s">
        <v>91</v>
      </c>
      <c r="BM141" s="161" t="s">
        <v>234</v>
      </c>
    </row>
    <row r="142" spans="2:65" s="1" customFormat="1" ht="24.2" customHeight="1" x14ac:dyDescent="0.2">
      <c r="B142" s="149"/>
      <c r="C142" s="150" t="s">
        <v>237</v>
      </c>
      <c r="D142" s="150" t="s">
        <v>169</v>
      </c>
      <c r="E142" s="151" t="s">
        <v>2316</v>
      </c>
      <c r="F142" s="152" t="s">
        <v>2317</v>
      </c>
      <c r="G142" s="153" t="s">
        <v>254</v>
      </c>
      <c r="H142" s="154">
        <v>1</v>
      </c>
      <c r="I142" s="155"/>
      <c r="J142" s="154">
        <f t="shared" si="0"/>
        <v>0</v>
      </c>
      <c r="K142" s="156"/>
      <c r="L142" s="33"/>
      <c r="M142" s="157" t="s">
        <v>1</v>
      </c>
      <c r="N142" s="158" t="s">
        <v>42</v>
      </c>
      <c r="P142" s="159">
        <f t="shared" si="1"/>
        <v>0</v>
      </c>
      <c r="Q142" s="159">
        <v>0</v>
      </c>
      <c r="R142" s="159">
        <f t="shared" si="2"/>
        <v>0</v>
      </c>
      <c r="S142" s="159">
        <v>0</v>
      </c>
      <c r="T142" s="160">
        <f t="shared" si="3"/>
        <v>0</v>
      </c>
      <c r="AR142" s="161" t="s">
        <v>91</v>
      </c>
      <c r="AT142" s="161" t="s">
        <v>169</v>
      </c>
      <c r="AU142" s="161" t="s">
        <v>85</v>
      </c>
      <c r="AY142" s="17" t="s">
        <v>167</v>
      </c>
      <c r="BE142" s="96">
        <f t="shared" si="4"/>
        <v>0</v>
      </c>
      <c r="BF142" s="96">
        <f t="shared" si="5"/>
        <v>0</v>
      </c>
      <c r="BG142" s="96">
        <f t="shared" si="6"/>
        <v>0</v>
      </c>
      <c r="BH142" s="96">
        <f t="shared" si="7"/>
        <v>0</v>
      </c>
      <c r="BI142" s="96">
        <f t="shared" si="8"/>
        <v>0</v>
      </c>
      <c r="BJ142" s="17" t="s">
        <v>85</v>
      </c>
      <c r="BK142" s="162">
        <f t="shared" si="9"/>
        <v>0</v>
      </c>
      <c r="BL142" s="17" t="s">
        <v>91</v>
      </c>
      <c r="BM142" s="161" t="s">
        <v>240</v>
      </c>
    </row>
    <row r="143" spans="2:65" s="1" customFormat="1" ht="24.2" customHeight="1" x14ac:dyDescent="0.2">
      <c r="B143" s="149"/>
      <c r="C143" s="150" t="s">
        <v>202</v>
      </c>
      <c r="D143" s="150" t="s">
        <v>169</v>
      </c>
      <c r="E143" s="151" t="s">
        <v>2318</v>
      </c>
      <c r="F143" s="152" t="s">
        <v>2319</v>
      </c>
      <c r="G143" s="153" t="s">
        <v>254</v>
      </c>
      <c r="H143" s="154">
        <v>1</v>
      </c>
      <c r="I143" s="155"/>
      <c r="J143" s="154">
        <f t="shared" si="0"/>
        <v>0</v>
      </c>
      <c r="K143" s="156"/>
      <c r="L143" s="33"/>
      <c r="M143" s="157" t="s">
        <v>1</v>
      </c>
      <c r="N143" s="158" t="s">
        <v>42</v>
      </c>
      <c r="P143" s="159">
        <f t="shared" si="1"/>
        <v>0</v>
      </c>
      <c r="Q143" s="159">
        <v>0</v>
      </c>
      <c r="R143" s="159">
        <f t="shared" si="2"/>
        <v>0</v>
      </c>
      <c r="S143" s="159">
        <v>0</v>
      </c>
      <c r="T143" s="160">
        <f t="shared" si="3"/>
        <v>0</v>
      </c>
      <c r="AR143" s="161" t="s">
        <v>91</v>
      </c>
      <c r="AT143" s="161" t="s">
        <v>169</v>
      </c>
      <c r="AU143" s="161" t="s">
        <v>85</v>
      </c>
      <c r="AY143" s="17" t="s">
        <v>167</v>
      </c>
      <c r="BE143" s="96">
        <f t="shared" si="4"/>
        <v>0</v>
      </c>
      <c r="BF143" s="96">
        <f t="shared" si="5"/>
        <v>0</v>
      </c>
      <c r="BG143" s="96">
        <f t="shared" si="6"/>
        <v>0</v>
      </c>
      <c r="BH143" s="96">
        <f t="shared" si="7"/>
        <v>0</v>
      </c>
      <c r="BI143" s="96">
        <f t="shared" si="8"/>
        <v>0</v>
      </c>
      <c r="BJ143" s="17" t="s">
        <v>85</v>
      </c>
      <c r="BK143" s="162">
        <f t="shared" si="9"/>
        <v>0</v>
      </c>
      <c r="BL143" s="17" t="s">
        <v>91</v>
      </c>
      <c r="BM143" s="161" t="s">
        <v>249</v>
      </c>
    </row>
    <row r="144" spans="2:65" s="1" customFormat="1" ht="16.5" customHeight="1" x14ac:dyDescent="0.2">
      <c r="B144" s="149"/>
      <c r="C144" s="150" t="s">
        <v>251</v>
      </c>
      <c r="D144" s="150" t="s">
        <v>169</v>
      </c>
      <c r="E144" s="151" t="s">
        <v>2320</v>
      </c>
      <c r="F144" s="152" t="s">
        <v>2321</v>
      </c>
      <c r="G144" s="153" t="s">
        <v>254</v>
      </c>
      <c r="H144" s="154">
        <v>1</v>
      </c>
      <c r="I144" s="155"/>
      <c r="J144" s="154">
        <f t="shared" si="0"/>
        <v>0</v>
      </c>
      <c r="K144" s="156"/>
      <c r="L144" s="33"/>
      <c r="M144" s="157" t="s">
        <v>1</v>
      </c>
      <c r="N144" s="158" t="s">
        <v>42</v>
      </c>
      <c r="P144" s="159">
        <f t="shared" si="1"/>
        <v>0</v>
      </c>
      <c r="Q144" s="159">
        <v>0</v>
      </c>
      <c r="R144" s="159">
        <f t="shared" si="2"/>
        <v>0</v>
      </c>
      <c r="S144" s="159">
        <v>0</v>
      </c>
      <c r="T144" s="160">
        <f t="shared" si="3"/>
        <v>0</v>
      </c>
      <c r="AR144" s="161" t="s">
        <v>91</v>
      </c>
      <c r="AT144" s="161" t="s">
        <v>169</v>
      </c>
      <c r="AU144" s="161" t="s">
        <v>85</v>
      </c>
      <c r="AY144" s="17" t="s">
        <v>167</v>
      </c>
      <c r="BE144" s="96">
        <f t="shared" si="4"/>
        <v>0</v>
      </c>
      <c r="BF144" s="96">
        <f t="shared" si="5"/>
        <v>0</v>
      </c>
      <c r="BG144" s="96">
        <f t="shared" si="6"/>
        <v>0</v>
      </c>
      <c r="BH144" s="96">
        <f t="shared" si="7"/>
        <v>0</v>
      </c>
      <c r="BI144" s="96">
        <f t="shared" si="8"/>
        <v>0</v>
      </c>
      <c r="BJ144" s="17" t="s">
        <v>85</v>
      </c>
      <c r="BK144" s="162">
        <f t="shared" si="9"/>
        <v>0</v>
      </c>
      <c r="BL144" s="17" t="s">
        <v>91</v>
      </c>
      <c r="BM144" s="161" t="s">
        <v>255</v>
      </c>
    </row>
    <row r="145" spans="2:65" s="1" customFormat="1" ht="16.5" customHeight="1" x14ac:dyDescent="0.2">
      <c r="B145" s="149"/>
      <c r="C145" s="150" t="s">
        <v>207</v>
      </c>
      <c r="D145" s="150" t="s">
        <v>169</v>
      </c>
      <c r="E145" s="151" t="s">
        <v>2322</v>
      </c>
      <c r="F145" s="152" t="s">
        <v>2323</v>
      </c>
      <c r="G145" s="153" t="s">
        <v>254</v>
      </c>
      <c r="H145" s="154">
        <v>3</v>
      </c>
      <c r="I145" s="155"/>
      <c r="J145" s="154">
        <f t="shared" si="0"/>
        <v>0</v>
      </c>
      <c r="K145" s="156"/>
      <c r="L145" s="33"/>
      <c r="M145" s="157" t="s">
        <v>1</v>
      </c>
      <c r="N145" s="158" t="s">
        <v>42</v>
      </c>
      <c r="P145" s="159">
        <f t="shared" si="1"/>
        <v>0</v>
      </c>
      <c r="Q145" s="159">
        <v>0</v>
      </c>
      <c r="R145" s="159">
        <f t="shared" si="2"/>
        <v>0</v>
      </c>
      <c r="S145" s="159">
        <v>0</v>
      </c>
      <c r="T145" s="160">
        <f t="shared" si="3"/>
        <v>0</v>
      </c>
      <c r="AR145" s="161" t="s">
        <v>91</v>
      </c>
      <c r="AT145" s="161" t="s">
        <v>169</v>
      </c>
      <c r="AU145" s="161" t="s">
        <v>85</v>
      </c>
      <c r="AY145" s="17" t="s">
        <v>167</v>
      </c>
      <c r="BE145" s="96">
        <f t="shared" si="4"/>
        <v>0</v>
      </c>
      <c r="BF145" s="96">
        <f t="shared" si="5"/>
        <v>0</v>
      </c>
      <c r="BG145" s="96">
        <f t="shared" si="6"/>
        <v>0</v>
      </c>
      <c r="BH145" s="96">
        <f t="shared" si="7"/>
        <v>0</v>
      </c>
      <c r="BI145" s="96">
        <f t="shared" si="8"/>
        <v>0</v>
      </c>
      <c r="BJ145" s="17" t="s">
        <v>85</v>
      </c>
      <c r="BK145" s="162">
        <f t="shared" si="9"/>
        <v>0</v>
      </c>
      <c r="BL145" s="17" t="s">
        <v>91</v>
      </c>
      <c r="BM145" s="161" t="s">
        <v>265</v>
      </c>
    </row>
    <row r="146" spans="2:65" s="1" customFormat="1" ht="16.5" customHeight="1" x14ac:dyDescent="0.2">
      <c r="B146" s="149"/>
      <c r="C146" s="150" t="s">
        <v>266</v>
      </c>
      <c r="D146" s="150" t="s">
        <v>169</v>
      </c>
      <c r="E146" s="151" t="s">
        <v>2324</v>
      </c>
      <c r="F146" s="152" t="s">
        <v>2325</v>
      </c>
      <c r="G146" s="153" t="s">
        <v>254</v>
      </c>
      <c r="H146" s="154">
        <v>1</v>
      </c>
      <c r="I146" s="155"/>
      <c r="J146" s="154">
        <f t="shared" si="0"/>
        <v>0</v>
      </c>
      <c r="K146" s="156"/>
      <c r="L146" s="33"/>
      <c r="M146" s="157" t="s">
        <v>1</v>
      </c>
      <c r="N146" s="158" t="s">
        <v>42</v>
      </c>
      <c r="P146" s="159">
        <f t="shared" si="1"/>
        <v>0</v>
      </c>
      <c r="Q146" s="159">
        <v>0</v>
      </c>
      <c r="R146" s="159">
        <f t="shared" si="2"/>
        <v>0</v>
      </c>
      <c r="S146" s="159">
        <v>0</v>
      </c>
      <c r="T146" s="160">
        <f t="shared" si="3"/>
        <v>0</v>
      </c>
      <c r="AR146" s="161" t="s">
        <v>91</v>
      </c>
      <c r="AT146" s="161" t="s">
        <v>169</v>
      </c>
      <c r="AU146" s="161" t="s">
        <v>85</v>
      </c>
      <c r="AY146" s="17" t="s">
        <v>167</v>
      </c>
      <c r="BE146" s="96">
        <f t="shared" si="4"/>
        <v>0</v>
      </c>
      <c r="BF146" s="96">
        <f t="shared" si="5"/>
        <v>0</v>
      </c>
      <c r="BG146" s="96">
        <f t="shared" si="6"/>
        <v>0</v>
      </c>
      <c r="BH146" s="96">
        <f t="shared" si="7"/>
        <v>0</v>
      </c>
      <c r="BI146" s="96">
        <f t="shared" si="8"/>
        <v>0</v>
      </c>
      <c r="BJ146" s="17" t="s">
        <v>85</v>
      </c>
      <c r="BK146" s="162">
        <f t="shared" si="9"/>
        <v>0</v>
      </c>
      <c r="BL146" s="17" t="s">
        <v>91</v>
      </c>
      <c r="BM146" s="161" t="s">
        <v>269</v>
      </c>
    </row>
    <row r="147" spans="2:65" s="1" customFormat="1" ht="16.5" customHeight="1" x14ac:dyDescent="0.2">
      <c r="B147" s="149"/>
      <c r="C147" s="150" t="s">
        <v>7</v>
      </c>
      <c r="D147" s="150" t="s">
        <v>169</v>
      </c>
      <c r="E147" s="151" t="s">
        <v>2326</v>
      </c>
      <c r="F147" s="152" t="s">
        <v>2327</v>
      </c>
      <c r="G147" s="153" t="s">
        <v>254</v>
      </c>
      <c r="H147" s="154">
        <v>21</v>
      </c>
      <c r="I147" s="155"/>
      <c r="J147" s="154">
        <f t="shared" si="0"/>
        <v>0</v>
      </c>
      <c r="K147" s="156"/>
      <c r="L147" s="33"/>
      <c r="M147" s="157" t="s">
        <v>1</v>
      </c>
      <c r="N147" s="158" t="s">
        <v>42</v>
      </c>
      <c r="P147" s="159">
        <f t="shared" si="1"/>
        <v>0</v>
      </c>
      <c r="Q147" s="159">
        <v>0</v>
      </c>
      <c r="R147" s="159">
        <f t="shared" si="2"/>
        <v>0</v>
      </c>
      <c r="S147" s="159">
        <v>0</v>
      </c>
      <c r="T147" s="160">
        <f t="shared" si="3"/>
        <v>0</v>
      </c>
      <c r="AR147" s="161" t="s">
        <v>91</v>
      </c>
      <c r="AT147" s="161" t="s">
        <v>169</v>
      </c>
      <c r="AU147" s="161" t="s">
        <v>85</v>
      </c>
      <c r="AY147" s="17" t="s">
        <v>167</v>
      </c>
      <c r="BE147" s="96">
        <f t="shared" si="4"/>
        <v>0</v>
      </c>
      <c r="BF147" s="96">
        <f t="shared" si="5"/>
        <v>0</v>
      </c>
      <c r="BG147" s="96">
        <f t="shared" si="6"/>
        <v>0</v>
      </c>
      <c r="BH147" s="96">
        <f t="shared" si="7"/>
        <v>0</v>
      </c>
      <c r="BI147" s="96">
        <f t="shared" si="8"/>
        <v>0</v>
      </c>
      <c r="BJ147" s="17" t="s">
        <v>85</v>
      </c>
      <c r="BK147" s="162">
        <f t="shared" si="9"/>
        <v>0</v>
      </c>
      <c r="BL147" s="17" t="s">
        <v>91</v>
      </c>
      <c r="BM147" s="161" t="s">
        <v>272</v>
      </c>
    </row>
    <row r="148" spans="2:65" s="1" customFormat="1" ht="16.5" customHeight="1" x14ac:dyDescent="0.2">
      <c r="B148" s="149"/>
      <c r="C148" s="150" t="s">
        <v>277</v>
      </c>
      <c r="D148" s="150" t="s">
        <v>169</v>
      </c>
      <c r="E148" s="151" t="s">
        <v>2328</v>
      </c>
      <c r="F148" s="152" t="s">
        <v>2329</v>
      </c>
      <c r="G148" s="153" t="s">
        <v>254</v>
      </c>
      <c r="H148" s="154">
        <v>1</v>
      </c>
      <c r="I148" s="155"/>
      <c r="J148" s="154">
        <f t="shared" si="0"/>
        <v>0</v>
      </c>
      <c r="K148" s="156"/>
      <c r="L148" s="33"/>
      <c r="M148" s="157" t="s">
        <v>1</v>
      </c>
      <c r="N148" s="158" t="s">
        <v>42</v>
      </c>
      <c r="P148" s="159">
        <f t="shared" si="1"/>
        <v>0</v>
      </c>
      <c r="Q148" s="159">
        <v>0</v>
      </c>
      <c r="R148" s="159">
        <f t="shared" si="2"/>
        <v>0</v>
      </c>
      <c r="S148" s="159">
        <v>0</v>
      </c>
      <c r="T148" s="160">
        <f t="shared" si="3"/>
        <v>0</v>
      </c>
      <c r="AR148" s="161" t="s">
        <v>91</v>
      </c>
      <c r="AT148" s="161" t="s">
        <v>169</v>
      </c>
      <c r="AU148" s="161" t="s">
        <v>85</v>
      </c>
      <c r="AY148" s="17" t="s">
        <v>167</v>
      </c>
      <c r="BE148" s="96">
        <f t="shared" si="4"/>
        <v>0</v>
      </c>
      <c r="BF148" s="96">
        <f t="shared" si="5"/>
        <v>0</v>
      </c>
      <c r="BG148" s="96">
        <f t="shared" si="6"/>
        <v>0</v>
      </c>
      <c r="BH148" s="96">
        <f t="shared" si="7"/>
        <v>0</v>
      </c>
      <c r="BI148" s="96">
        <f t="shared" si="8"/>
        <v>0</v>
      </c>
      <c r="BJ148" s="17" t="s">
        <v>85</v>
      </c>
      <c r="BK148" s="162">
        <f t="shared" si="9"/>
        <v>0</v>
      </c>
      <c r="BL148" s="17" t="s">
        <v>91</v>
      </c>
      <c r="BM148" s="161" t="s">
        <v>280</v>
      </c>
    </row>
    <row r="149" spans="2:65" s="1" customFormat="1" ht="16.5" customHeight="1" x14ac:dyDescent="0.2">
      <c r="B149" s="149"/>
      <c r="C149" s="150" t="s">
        <v>219</v>
      </c>
      <c r="D149" s="150" t="s">
        <v>169</v>
      </c>
      <c r="E149" s="151" t="s">
        <v>2330</v>
      </c>
      <c r="F149" s="152" t="s">
        <v>2331</v>
      </c>
      <c r="G149" s="153" t="s">
        <v>254</v>
      </c>
      <c r="H149" s="154">
        <v>2</v>
      </c>
      <c r="I149" s="155"/>
      <c r="J149" s="154">
        <f t="shared" si="0"/>
        <v>0</v>
      </c>
      <c r="K149" s="156"/>
      <c r="L149" s="33"/>
      <c r="M149" s="157" t="s">
        <v>1</v>
      </c>
      <c r="N149" s="158" t="s">
        <v>42</v>
      </c>
      <c r="P149" s="159">
        <f t="shared" si="1"/>
        <v>0</v>
      </c>
      <c r="Q149" s="159">
        <v>0</v>
      </c>
      <c r="R149" s="159">
        <f t="shared" si="2"/>
        <v>0</v>
      </c>
      <c r="S149" s="159">
        <v>0</v>
      </c>
      <c r="T149" s="160">
        <f t="shared" si="3"/>
        <v>0</v>
      </c>
      <c r="AR149" s="161" t="s">
        <v>91</v>
      </c>
      <c r="AT149" s="161" t="s">
        <v>169</v>
      </c>
      <c r="AU149" s="161" t="s">
        <v>85</v>
      </c>
      <c r="AY149" s="17" t="s">
        <v>167</v>
      </c>
      <c r="BE149" s="96">
        <f t="shared" si="4"/>
        <v>0</v>
      </c>
      <c r="BF149" s="96">
        <f t="shared" si="5"/>
        <v>0</v>
      </c>
      <c r="BG149" s="96">
        <f t="shared" si="6"/>
        <v>0</v>
      </c>
      <c r="BH149" s="96">
        <f t="shared" si="7"/>
        <v>0</v>
      </c>
      <c r="BI149" s="96">
        <f t="shared" si="8"/>
        <v>0</v>
      </c>
      <c r="BJ149" s="17" t="s">
        <v>85</v>
      </c>
      <c r="BK149" s="162">
        <f t="shared" si="9"/>
        <v>0</v>
      </c>
      <c r="BL149" s="17" t="s">
        <v>91</v>
      </c>
      <c r="BM149" s="161" t="s">
        <v>283</v>
      </c>
    </row>
    <row r="150" spans="2:65" s="1" customFormat="1" ht="16.5" customHeight="1" x14ac:dyDescent="0.2">
      <c r="B150" s="149"/>
      <c r="C150" s="150" t="s">
        <v>284</v>
      </c>
      <c r="D150" s="150" t="s">
        <v>169</v>
      </c>
      <c r="E150" s="151" t="s">
        <v>2332</v>
      </c>
      <c r="F150" s="152" t="s">
        <v>2333</v>
      </c>
      <c r="G150" s="153" t="s">
        <v>254</v>
      </c>
      <c r="H150" s="154">
        <v>4</v>
      </c>
      <c r="I150" s="155"/>
      <c r="J150" s="154">
        <f t="shared" si="0"/>
        <v>0</v>
      </c>
      <c r="K150" s="156"/>
      <c r="L150" s="33"/>
      <c r="M150" s="157" t="s">
        <v>1</v>
      </c>
      <c r="N150" s="158" t="s">
        <v>42</v>
      </c>
      <c r="P150" s="159">
        <f t="shared" si="1"/>
        <v>0</v>
      </c>
      <c r="Q150" s="159">
        <v>0</v>
      </c>
      <c r="R150" s="159">
        <f t="shared" si="2"/>
        <v>0</v>
      </c>
      <c r="S150" s="159">
        <v>0</v>
      </c>
      <c r="T150" s="160">
        <f t="shared" si="3"/>
        <v>0</v>
      </c>
      <c r="AR150" s="161" t="s">
        <v>91</v>
      </c>
      <c r="AT150" s="161" t="s">
        <v>169</v>
      </c>
      <c r="AU150" s="161" t="s">
        <v>85</v>
      </c>
      <c r="AY150" s="17" t="s">
        <v>167</v>
      </c>
      <c r="BE150" s="96">
        <f t="shared" si="4"/>
        <v>0</v>
      </c>
      <c r="BF150" s="96">
        <f t="shared" si="5"/>
        <v>0</v>
      </c>
      <c r="BG150" s="96">
        <f t="shared" si="6"/>
        <v>0</v>
      </c>
      <c r="BH150" s="96">
        <f t="shared" si="7"/>
        <v>0</v>
      </c>
      <c r="BI150" s="96">
        <f t="shared" si="8"/>
        <v>0</v>
      </c>
      <c r="BJ150" s="17" t="s">
        <v>85</v>
      </c>
      <c r="BK150" s="162">
        <f t="shared" si="9"/>
        <v>0</v>
      </c>
      <c r="BL150" s="17" t="s">
        <v>91</v>
      </c>
      <c r="BM150" s="161" t="s">
        <v>287</v>
      </c>
    </row>
    <row r="151" spans="2:65" s="1" customFormat="1" ht="24.2" customHeight="1" x14ac:dyDescent="0.2">
      <c r="B151" s="149"/>
      <c r="C151" s="150" t="s">
        <v>225</v>
      </c>
      <c r="D151" s="150" t="s">
        <v>169</v>
      </c>
      <c r="E151" s="151" t="s">
        <v>2334</v>
      </c>
      <c r="F151" s="152" t="s">
        <v>2335</v>
      </c>
      <c r="G151" s="153" t="s">
        <v>2336</v>
      </c>
      <c r="H151" s="154">
        <v>7</v>
      </c>
      <c r="I151" s="155"/>
      <c r="J151" s="154">
        <f t="shared" si="0"/>
        <v>0</v>
      </c>
      <c r="K151" s="156"/>
      <c r="L151" s="33"/>
      <c r="M151" s="157" t="s">
        <v>1</v>
      </c>
      <c r="N151" s="158" t="s">
        <v>42</v>
      </c>
      <c r="P151" s="159">
        <f t="shared" si="1"/>
        <v>0</v>
      </c>
      <c r="Q151" s="159">
        <v>0</v>
      </c>
      <c r="R151" s="159">
        <f t="shared" si="2"/>
        <v>0</v>
      </c>
      <c r="S151" s="159">
        <v>0</v>
      </c>
      <c r="T151" s="160">
        <f t="shared" si="3"/>
        <v>0</v>
      </c>
      <c r="AR151" s="161" t="s">
        <v>91</v>
      </c>
      <c r="AT151" s="161" t="s">
        <v>169</v>
      </c>
      <c r="AU151" s="161" t="s">
        <v>85</v>
      </c>
      <c r="AY151" s="17" t="s">
        <v>167</v>
      </c>
      <c r="BE151" s="96">
        <f t="shared" si="4"/>
        <v>0</v>
      </c>
      <c r="BF151" s="96">
        <f t="shared" si="5"/>
        <v>0</v>
      </c>
      <c r="BG151" s="96">
        <f t="shared" si="6"/>
        <v>0</v>
      </c>
      <c r="BH151" s="96">
        <f t="shared" si="7"/>
        <v>0</v>
      </c>
      <c r="BI151" s="96">
        <f t="shared" si="8"/>
        <v>0</v>
      </c>
      <c r="BJ151" s="17" t="s">
        <v>85</v>
      </c>
      <c r="BK151" s="162">
        <f t="shared" si="9"/>
        <v>0</v>
      </c>
      <c r="BL151" s="17" t="s">
        <v>91</v>
      </c>
      <c r="BM151" s="161" t="s">
        <v>290</v>
      </c>
    </row>
    <row r="152" spans="2:65" s="1" customFormat="1" ht="16.5" customHeight="1" x14ac:dyDescent="0.2">
      <c r="B152" s="149"/>
      <c r="C152" s="150" t="s">
        <v>293</v>
      </c>
      <c r="D152" s="150" t="s">
        <v>169</v>
      </c>
      <c r="E152" s="151" t="s">
        <v>2337</v>
      </c>
      <c r="F152" s="152" t="s">
        <v>2338</v>
      </c>
      <c r="G152" s="153" t="s">
        <v>2336</v>
      </c>
      <c r="H152" s="154">
        <v>27</v>
      </c>
      <c r="I152" s="155"/>
      <c r="J152" s="154">
        <f t="shared" si="0"/>
        <v>0</v>
      </c>
      <c r="K152" s="156"/>
      <c r="L152" s="33"/>
      <c r="M152" s="157" t="s">
        <v>1</v>
      </c>
      <c r="N152" s="158" t="s">
        <v>42</v>
      </c>
      <c r="P152" s="159">
        <f t="shared" si="1"/>
        <v>0</v>
      </c>
      <c r="Q152" s="159">
        <v>0</v>
      </c>
      <c r="R152" s="159">
        <f t="shared" si="2"/>
        <v>0</v>
      </c>
      <c r="S152" s="159">
        <v>0</v>
      </c>
      <c r="T152" s="160">
        <f t="shared" si="3"/>
        <v>0</v>
      </c>
      <c r="AR152" s="161" t="s">
        <v>91</v>
      </c>
      <c r="AT152" s="161" t="s">
        <v>169</v>
      </c>
      <c r="AU152" s="161" t="s">
        <v>85</v>
      </c>
      <c r="AY152" s="17" t="s">
        <v>167</v>
      </c>
      <c r="BE152" s="96">
        <f t="shared" si="4"/>
        <v>0</v>
      </c>
      <c r="BF152" s="96">
        <f t="shared" si="5"/>
        <v>0</v>
      </c>
      <c r="BG152" s="96">
        <f t="shared" si="6"/>
        <v>0</v>
      </c>
      <c r="BH152" s="96">
        <f t="shared" si="7"/>
        <v>0</v>
      </c>
      <c r="BI152" s="96">
        <f t="shared" si="8"/>
        <v>0</v>
      </c>
      <c r="BJ152" s="17" t="s">
        <v>85</v>
      </c>
      <c r="BK152" s="162">
        <f t="shared" si="9"/>
        <v>0</v>
      </c>
      <c r="BL152" s="17" t="s">
        <v>91</v>
      </c>
      <c r="BM152" s="161" t="s">
        <v>296</v>
      </c>
    </row>
    <row r="153" spans="2:65" s="1" customFormat="1" ht="16.5" customHeight="1" x14ac:dyDescent="0.2">
      <c r="B153" s="149"/>
      <c r="C153" s="150" t="s">
        <v>230</v>
      </c>
      <c r="D153" s="150" t="s">
        <v>169</v>
      </c>
      <c r="E153" s="151" t="s">
        <v>2339</v>
      </c>
      <c r="F153" s="152" t="s">
        <v>2340</v>
      </c>
      <c r="G153" s="153" t="s">
        <v>2336</v>
      </c>
      <c r="H153" s="154">
        <v>10</v>
      </c>
      <c r="I153" s="155"/>
      <c r="J153" s="154">
        <f t="shared" si="0"/>
        <v>0</v>
      </c>
      <c r="K153" s="156"/>
      <c r="L153" s="33"/>
      <c r="M153" s="157" t="s">
        <v>1</v>
      </c>
      <c r="N153" s="158" t="s">
        <v>42</v>
      </c>
      <c r="P153" s="159">
        <f t="shared" si="1"/>
        <v>0</v>
      </c>
      <c r="Q153" s="159">
        <v>0</v>
      </c>
      <c r="R153" s="159">
        <f t="shared" si="2"/>
        <v>0</v>
      </c>
      <c r="S153" s="159">
        <v>0</v>
      </c>
      <c r="T153" s="160">
        <f t="shared" si="3"/>
        <v>0</v>
      </c>
      <c r="AR153" s="161" t="s">
        <v>91</v>
      </c>
      <c r="AT153" s="161" t="s">
        <v>169</v>
      </c>
      <c r="AU153" s="161" t="s">
        <v>85</v>
      </c>
      <c r="AY153" s="17" t="s">
        <v>167</v>
      </c>
      <c r="BE153" s="96">
        <f t="shared" si="4"/>
        <v>0</v>
      </c>
      <c r="BF153" s="96">
        <f t="shared" si="5"/>
        <v>0</v>
      </c>
      <c r="BG153" s="96">
        <f t="shared" si="6"/>
        <v>0</v>
      </c>
      <c r="BH153" s="96">
        <f t="shared" si="7"/>
        <v>0</v>
      </c>
      <c r="BI153" s="96">
        <f t="shared" si="8"/>
        <v>0</v>
      </c>
      <c r="BJ153" s="17" t="s">
        <v>85</v>
      </c>
      <c r="BK153" s="162">
        <f t="shared" si="9"/>
        <v>0</v>
      </c>
      <c r="BL153" s="17" t="s">
        <v>91</v>
      </c>
      <c r="BM153" s="161" t="s">
        <v>300</v>
      </c>
    </row>
    <row r="154" spans="2:65" s="1" customFormat="1" ht="16.5" customHeight="1" x14ac:dyDescent="0.2">
      <c r="B154" s="149"/>
      <c r="C154" s="150" t="s">
        <v>303</v>
      </c>
      <c r="D154" s="150" t="s">
        <v>169</v>
      </c>
      <c r="E154" s="151" t="s">
        <v>2341</v>
      </c>
      <c r="F154" s="152" t="s">
        <v>2342</v>
      </c>
      <c r="G154" s="153" t="s">
        <v>2336</v>
      </c>
      <c r="H154" s="154">
        <v>4</v>
      </c>
      <c r="I154" s="155"/>
      <c r="J154" s="154">
        <f t="shared" si="0"/>
        <v>0</v>
      </c>
      <c r="K154" s="156"/>
      <c r="L154" s="33"/>
      <c r="M154" s="157" t="s">
        <v>1</v>
      </c>
      <c r="N154" s="158" t="s">
        <v>42</v>
      </c>
      <c r="P154" s="159">
        <f t="shared" si="1"/>
        <v>0</v>
      </c>
      <c r="Q154" s="159">
        <v>0</v>
      </c>
      <c r="R154" s="159">
        <f t="shared" si="2"/>
        <v>0</v>
      </c>
      <c r="S154" s="159">
        <v>0</v>
      </c>
      <c r="T154" s="160">
        <f t="shared" si="3"/>
        <v>0</v>
      </c>
      <c r="AR154" s="161" t="s">
        <v>91</v>
      </c>
      <c r="AT154" s="161" t="s">
        <v>169</v>
      </c>
      <c r="AU154" s="161" t="s">
        <v>85</v>
      </c>
      <c r="AY154" s="17" t="s">
        <v>167</v>
      </c>
      <c r="BE154" s="96">
        <f t="shared" si="4"/>
        <v>0</v>
      </c>
      <c r="BF154" s="96">
        <f t="shared" si="5"/>
        <v>0</v>
      </c>
      <c r="BG154" s="96">
        <f t="shared" si="6"/>
        <v>0</v>
      </c>
      <c r="BH154" s="96">
        <f t="shared" si="7"/>
        <v>0</v>
      </c>
      <c r="BI154" s="96">
        <f t="shared" si="8"/>
        <v>0</v>
      </c>
      <c r="BJ154" s="17" t="s">
        <v>85</v>
      </c>
      <c r="BK154" s="162">
        <f t="shared" si="9"/>
        <v>0</v>
      </c>
      <c r="BL154" s="17" t="s">
        <v>91</v>
      </c>
      <c r="BM154" s="161" t="s">
        <v>307</v>
      </c>
    </row>
    <row r="155" spans="2:65" s="1" customFormat="1" ht="16.5" customHeight="1" x14ac:dyDescent="0.2">
      <c r="B155" s="149"/>
      <c r="C155" s="150" t="s">
        <v>234</v>
      </c>
      <c r="D155" s="150" t="s">
        <v>169</v>
      </c>
      <c r="E155" s="151" t="s">
        <v>2343</v>
      </c>
      <c r="F155" s="152" t="s">
        <v>2344</v>
      </c>
      <c r="G155" s="153" t="s">
        <v>2336</v>
      </c>
      <c r="H155" s="154">
        <v>4</v>
      </c>
      <c r="I155" s="155"/>
      <c r="J155" s="154">
        <f t="shared" si="0"/>
        <v>0</v>
      </c>
      <c r="K155" s="156"/>
      <c r="L155" s="33"/>
      <c r="M155" s="157" t="s">
        <v>1</v>
      </c>
      <c r="N155" s="158" t="s">
        <v>42</v>
      </c>
      <c r="P155" s="159">
        <f t="shared" si="1"/>
        <v>0</v>
      </c>
      <c r="Q155" s="159">
        <v>0</v>
      </c>
      <c r="R155" s="159">
        <f t="shared" si="2"/>
        <v>0</v>
      </c>
      <c r="S155" s="159">
        <v>0</v>
      </c>
      <c r="T155" s="160">
        <f t="shared" si="3"/>
        <v>0</v>
      </c>
      <c r="AR155" s="161" t="s">
        <v>91</v>
      </c>
      <c r="AT155" s="161" t="s">
        <v>169</v>
      </c>
      <c r="AU155" s="161" t="s">
        <v>85</v>
      </c>
      <c r="AY155" s="17" t="s">
        <v>167</v>
      </c>
      <c r="BE155" s="96">
        <f t="shared" si="4"/>
        <v>0</v>
      </c>
      <c r="BF155" s="96">
        <f t="shared" si="5"/>
        <v>0</v>
      </c>
      <c r="BG155" s="96">
        <f t="shared" si="6"/>
        <v>0</v>
      </c>
      <c r="BH155" s="96">
        <f t="shared" si="7"/>
        <v>0</v>
      </c>
      <c r="BI155" s="96">
        <f t="shared" si="8"/>
        <v>0</v>
      </c>
      <c r="BJ155" s="17" t="s">
        <v>85</v>
      </c>
      <c r="BK155" s="162">
        <f t="shared" si="9"/>
        <v>0</v>
      </c>
      <c r="BL155" s="17" t="s">
        <v>91</v>
      </c>
      <c r="BM155" s="161" t="s">
        <v>319</v>
      </c>
    </row>
    <row r="156" spans="2:65" s="1" customFormat="1" ht="16.5" customHeight="1" x14ac:dyDescent="0.2">
      <c r="B156" s="149"/>
      <c r="C156" s="150" t="s">
        <v>323</v>
      </c>
      <c r="D156" s="150" t="s">
        <v>169</v>
      </c>
      <c r="E156" s="151" t="s">
        <v>2345</v>
      </c>
      <c r="F156" s="152" t="s">
        <v>2346</v>
      </c>
      <c r="G156" s="153" t="s">
        <v>2336</v>
      </c>
      <c r="H156" s="154">
        <v>78</v>
      </c>
      <c r="I156" s="155"/>
      <c r="J156" s="154">
        <f t="shared" si="0"/>
        <v>0</v>
      </c>
      <c r="K156" s="156"/>
      <c r="L156" s="33"/>
      <c r="M156" s="157" t="s">
        <v>1</v>
      </c>
      <c r="N156" s="158" t="s">
        <v>42</v>
      </c>
      <c r="P156" s="159">
        <f t="shared" si="1"/>
        <v>0</v>
      </c>
      <c r="Q156" s="159">
        <v>0</v>
      </c>
      <c r="R156" s="159">
        <f t="shared" si="2"/>
        <v>0</v>
      </c>
      <c r="S156" s="159">
        <v>0</v>
      </c>
      <c r="T156" s="160">
        <f t="shared" si="3"/>
        <v>0</v>
      </c>
      <c r="AR156" s="161" t="s">
        <v>91</v>
      </c>
      <c r="AT156" s="161" t="s">
        <v>169</v>
      </c>
      <c r="AU156" s="161" t="s">
        <v>85</v>
      </c>
      <c r="AY156" s="17" t="s">
        <v>167</v>
      </c>
      <c r="BE156" s="96">
        <f t="shared" si="4"/>
        <v>0</v>
      </c>
      <c r="BF156" s="96">
        <f t="shared" si="5"/>
        <v>0</v>
      </c>
      <c r="BG156" s="96">
        <f t="shared" si="6"/>
        <v>0</v>
      </c>
      <c r="BH156" s="96">
        <f t="shared" si="7"/>
        <v>0</v>
      </c>
      <c r="BI156" s="96">
        <f t="shared" si="8"/>
        <v>0</v>
      </c>
      <c r="BJ156" s="17" t="s">
        <v>85</v>
      </c>
      <c r="BK156" s="162">
        <f t="shared" si="9"/>
        <v>0</v>
      </c>
      <c r="BL156" s="17" t="s">
        <v>91</v>
      </c>
      <c r="BM156" s="161" t="s">
        <v>326</v>
      </c>
    </row>
    <row r="157" spans="2:65" s="1" customFormat="1" ht="24.2" customHeight="1" x14ac:dyDescent="0.2">
      <c r="B157" s="149"/>
      <c r="C157" s="150" t="s">
        <v>240</v>
      </c>
      <c r="D157" s="150" t="s">
        <v>169</v>
      </c>
      <c r="E157" s="151" t="s">
        <v>2347</v>
      </c>
      <c r="F157" s="152" t="s">
        <v>2348</v>
      </c>
      <c r="G157" s="153" t="s">
        <v>299</v>
      </c>
      <c r="H157" s="154">
        <v>40</v>
      </c>
      <c r="I157" s="155"/>
      <c r="J157" s="154">
        <f t="shared" si="0"/>
        <v>0</v>
      </c>
      <c r="K157" s="156"/>
      <c r="L157" s="33"/>
      <c r="M157" s="157" t="s">
        <v>1</v>
      </c>
      <c r="N157" s="158" t="s">
        <v>42</v>
      </c>
      <c r="P157" s="159">
        <f t="shared" si="1"/>
        <v>0</v>
      </c>
      <c r="Q157" s="159">
        <v>0</v>
      </c>
      <c r="R157" s="159">
        <f t="shared" si="2"/>
        <v>0</v>
      </c>
      <c r="S157" s="159">
        <v>0</v>
      </c>
      <c r="T157" s="160">
        <f t="shared" si="3"/>
        <v>0</v>
      </c>
      <c r="AR157" s="161" t="s">
        <v>91</v>
      </c>
      <c r="AT157" s="161" t="s">
        <v>169</v>
      </c>
      <c r="AU157" s="161" t="s">
        <v>85</v>
      </c>
      <c r="AY157" s="17" t="s">
        <v>167</v>
      </c>
      <c r="BE157" s="96">
        <f t="shared" si="4"/>
        <v>0</v>
      </c>
      <c r="BF157" s="96">
        <f t="shared" si="5"/>
        <v>0</v>
      </c>
      <c r="BG157" s="96">
        <f t="shared" si="6"/>
        <v>0</v>
      </c>
      <c r="BH157" s="96">
        <f t="shared" si="7"/>
        <v>0</v>
      </c>
      <c r="BI157" s="96">
        <f t="shared" si="8"/>
        <v>0</v>
      </c>
      <c r="BJ157" s="17" t="s">
        <v>85</v>
      </c>
      <c r="BK157" s="162">
        <f t="shared" si="9"/>
        <v>0</v>
      </c>
      <c r="BL157" s="17" t="s">
        <v>91</v>
      </c>
      <c r="BM157" s="161" t="s">
        <v>332</v>
      </c>
    </row>
    <row r="158" spans="2:65" s="1" customFormat="1" ht="24.2" customHeight="1" x14ac:dyDescent="0.2">
      <c r="B158" s="149"/>
      <c r="C158" s="150" t="s">
        <v>335</v>
      </c>
      <c r="D158" s="150" t="s">
        <v>169</v>
      </c>
      <c r="E158" s="151" t="s">
        <v>2349</v>
      </c>
      <c r="F158" s="152" t="s">
        <v>2350</v>
      </c>
      <c r="G158" s="153" t="s">
        <v>299</v>
      </c>
      <c r="H158" s="154">
        <v>160</v>
      </c>
      <c r="I158" s="155"/>
      <c r="J158" s="154">
        <f t="shared" si="0"/>
        <v>0</v>
      </c>
      <c r="K158" s="156"/>
      <c r="L158" s="33"/>
      <c r="M158" s="157" t="s">
        <v>1</v>
      </c>
      <c r="N158" s="158" t="s">
        <v>42</v>
      </c>
      <c r="P158" s="159">
        <f t="shared" si="1"/>
        <v>0</v>
      </c>
      <c r="Q158" s="159">
        <v>0</v>
      </c>
      <c r="R158" s="159">
        <f t="shared" si="2"/>
        <v>0</v>
      </c>
      <c r="S158" s="159">
        <v>0</v>
      </c>
      <c r="T158" s="160">
        <f t="shared" si="3"/>
        <v>0</v>
      </c>
      <c r="AR158" s="161" t="s">
        <v>91</v>
      </c>
      <c r="AT158" s="161" t="s">
        <v>169</v>
      </c>
      <c r="AU158" s="161" t="s">
        <v>85</v>
      </c>
      <c r="AY158" s="17" t="s">
        <v>167</v>
      </c>
      <c r="BE158" s="96">
        <f t="shared" si="4"/>
        <v>0</v>
      </c>
      <c r="BF158" s="96">
        <f t="shared" si="5"/>
        <v>0</v>
      </c>
      <c r="BG158" s="96">
        <f t="shared" si="6"/>
        <v>0</v>
      </c>
      <c r="BH158" s="96">
        <f t="shared" si="7"/>
        <v>0</v>
      </c>
      <c r="BI158" s="96">
        <f t="shared" si="8"/>
        <v>0</v>
      </c>
      <c r="BJ158" s="17" t="s">
        <v>85</v>
      </c>
      <c r="BK158" s="162">
        <f t="shared" si="9"/>
        <v>0</v>
      </c>
      <c r="BL158" s="17" t="s">
        <v>91</v>
      </c>
      <c r="BM158" s="161" t="s">
        <v>338</v>
      </c>
    </row>
    <row r="159" spans="2:65" s="1" customFormat="1" ht="21.75" customHeight="1" x14ac:dyDescent="0.2">
      <c r="B159" s="149"/>
      <c r="C159" s="150" t="s">
        <v>249</v>
      </c>
      <c r="D159" s="150" t="s">
        <v>169</v>
      </c>
      <c r="E159" s="151" t="s">
        <v>2351</v>
      </c>
      <c r="F159" s="152" t="s">
        <v>2352</v>
      </c>
      <c r="G159" s="153" t="s">
        <v>299</v>
      </c>
      <c r="H159" s="154">
        <v>325</v>
      </c>
      <c r="I159" s="155"/>
      <c r="J159" s="154">
        <f t="shared" si="0"/>
        <v>0</v>
      </c>
      <c r="K159" s="156"/>
      <c r="L159" s="33"/>
      <c r="M159" s="157" t="s">
        <v>1</v>
      </c>
      <c r="N159" s="158" t="s">
        <v>42</v>
      </c>
      <c r="P159" s="159">
        <f t="shared" si="1"/>
        <v>0</v>
      </c>
      <c r="Q159" s="159">
        <v>0</v>
      </c>
      <c r="R159" s="159">
        <f t="shared" si="2"/>
        <v>0</v>
      </c>
      <c r="S159" s="159">
        <v>0</v>
      </c>
      <c r="T159" s="160">
        <f t="shared" si="3"/>
        <v>0</v>
      </c>
      <c r="AR159" s="161" t="s">
        <v>91</v>
      </c>
      <c r="AT159" s="161" t="s">
        <v>169</v>
      </c>
      <c r="AU159" s="161" t="s">
        <v>85</v>
      </c>
      <c r="AY159" s="17" t="s">
        <v>167</v>
      </c>
      <c r="BE159" s="96">
        <f t="shared" si="4"/>
        <v>0</v>
      </c>
      <c r="BF159" s="96">
        <f t="shared" si="5"/>
        <v>0</v>
      </c>
      <c r="BG159" s="96">
        <f t="shared" si="6"/>
        <v>0</v>
      </c>
      <c r="BH159" s="96">
        <f t="shared" si="7"/>
        <v>0</v>
      </c>
      <c r="BI159" s="96">
        <f t="shared" si="8"/>
        <v>0</v>
      </c>
      <c r="BJ159" s="17" t="s">
        <v>85</v>
      </c>
      <c r="BK159" s="162">
        <f t="shared" si="9"/>
        <v>0</v>
      </c>
      <c r="BL159" s="17" t="s">
        <v>91</v>
      </c>
      <c r="BM159" s="161" t="s">
        <v>344</v>
      </c>
    </row>
    <row r="160" spans="2:65" s="1" customFormat="1" ht="16.5" customHeight="1" x14ac:dyDescent="0.2">
      <c r="B160" s="149"/>
      <c r="C160" s="150" t="s">
        <v>348</v>
      </c>
      <c r="D160" s="150" t="s">
        <v>169</v>
      </c>
      <c r="E160" s="151" t="s">
        <v>2353</v>
      </c>
      <c r="F160" s="152" t="s">
        <v>2354</v>
      </c>
      <c r="G160" s="153" t="s">
        <v>702</v>
      </c>
      <c r="H160" s="154">
        <v>302</v>
      </c>
      <c r="I160" s="155"/>
      <c r="J160" s="154">
        <f t="shared" si="0"/>
        <v>0</v>
      </c>
      <c r="K160" s="156"/>
      <c r="L160" s="33"/>
      <c r="M160" s="157" t="s">
        <v>1</v>
      </c>
      <c r="N160" s="158" t="s">
        <v>42</v>
      </c>
      <c r="P160" s="159">
        <f t="shared" si="1"/>
        <v>0</v>
      </c>
      <c r="Q160" s="159">
        <v>0</v>
      </c>
      <c r="R160" s="159">
        <f t="shared" si="2"/>
        <v>0</v>
      </c>
      <c r="S160" s="159">
        <v>0</v>
      </c>
      <c r="T160" s="160">
        <f t="shared" si="3"/>
        <v>0</v>
      </c>
      <c r="AR160" s="161" t="s">
        <v>91</v>
      </c>
      <c r="AT160" s="161" t="s">
        <v>169</v>
      </c>
      <c r="AU160" s="161" t="s">
        <v>85</v>
      </c>
      <c r="AY160" s="17" t="s">
        <v>167</v>
      </c>
      <c r="BE160" s="96">
        <f t="shared" si="4"/>
        <v>0</v>
      </c>
      <c r="BF160" s="96">
        <f t="shared" si="5"/>
        <v>0</v>
      </c>
      <c r="BG160" s="96">
        <f t="shared" si="6"/>
        <v>0</v>
      </c>
      <c r="BH160" s="96">
        <f t="shared" si="7"/>
        <v>0</v>
      </c>
      <c r="BI160" s="96">
        <f t="shared" si="8"/>
        <v>0</v>
      </c>
      <c r="BJ160" s="17" t="s">
        <v>85</v>
      </c>
      <c r="BK160" s="162">
        <f t="shared" si="9"/>
        <v>0</v>
      </c>
      <c r="BL160" s="17" t="s">
        <v>91</v>
      </c>
      <c r="BM160" s="161" t="s">
        <v>351</v>
      </c>
    </row>
    <row r="161" spans="2:65" s="1" customFormat="1" ht="16.5" customHeight="1" x14ac:dyDescent="0.2">
      <c r="B161" s="149"/>
      <c r="C161" s="150" t="s">
        <v>255</v>
      </c>
      <c r="D161" s="150" t="s">
        <v>169</v>
      </c>
      <c r="E161" s="151" t="s">
        <v>2355</v>
      </c>
      <c r="F161" s="152" t="s">
        <v>2356</v>
      </c>
      <c r="G161" s="153" t="s">
        <v>481</v>
      </c>
      <c r="H161" s="154">
        <v>75</v>
      </c>
      <c r="I161" s="155"/>
      <c r="J161" s="154">
        <f t="shared" si="0"/>
        <v>0</v>
      </c>
      <c r="K161" s="156"/>
      <c r="L161" s="33"/>
      <c r="M161" s="157" t="s">
        <v>1</v>
      </c>
      <c r="N161" s="158" t="s">
        <v>42</v>
      </c>
      <c r="P161" s="159">
        <f t="shared" si="1"/>
        <v>0</v>
      </c>
      <c r="Q161" s="159">
        <v>0</v>
      </c>
      <c r="R161" s="159">
        <f t="shared" si="2"/>
        <v>0</v>
      </c>
      <c r="S161" s="159">
        <v>0</v>
      </c>
      <c r="T161" s="160">
        <f t="shared" si="3"/>
        <v>0</v>
      </c>
      <c r="AR161" s="161" t="s">
        <v>91</v>
      </c>
      <c r="AT161" s="161" t="s">
        <v>169</v>
      </c>
      <c r="AU161" s="161" t="s">
        <v>85</v>
      </c>
      <c r="AY161" s="17" t="s">
        <v>167</v>
      </c>
      <c r="BE161" s="96">
        <f t="shared" si="4"/>
        <v>0</v>
      </c>
      <c r="BF161" s="96">
        <f t="shared" si="5"/>
        <v>0</v>
      </c>
      <c r="BG161" s="96">
        <f t="shared" si="6"/>
        <v>0</v>
      </c>
      <c r="BH161" s="96">
        <f t="shared" si="7"/>
        <v>0</v>
      </c>
      <c r="BI161" s="96">
        <f t="shared" si="8"/>
        <v>0</v>
      </c>
      <c r="BJ161" s="17" t="s">
        <v>85</v>
      </c>
      <c r="BK161" s="162">
        <f t="shared" si="9"/>
        <v>0</v>
      </c>
      <c r="BL161" s="17" t="s">
        <v>91</v>
      </c>
      <c r="BM161" s="161" t="s">
        <v>356</v>
      </c>
    </row>
    <row r="162" spans="2:65" s="11" customFormat="1" ht="22.9" customHeight="1" x14ac:dyDescent="0.2">
      <c r="B162" s="137"/>
      <c r="D162" s="138" t="s">
        <v>75</v>
      </c>
      <c r="E162" s="147" t="s">
        <v>2357</v>
      </c>
      <c r="F162" s="147" t="s">
        <v>2358</v>
      </c>
      <c r="I162" s="140"/>
      <c r="J162" s="148">
        <f>BK162</f>
        <v>0</v>
      </c>
      <c r="L162" s="137"/>
      <c r="M162" s="142"/>
      <c r="P162" s="143">
        <f>SUM(P163:P180)</f>
        <v>0</v>
      </c>
      <c r="R162" s="143">
        <f>SUM(R163:R180)</f>
        <v>0</v>
      </c>
      <c r="T162" s="144">
        <f>SUM(T163:T180)</f>
        <v>0</v>
      </c>
      <c r="AR162" s="138" t="s">
        <v>81</v>
      </c>
      <c r="AT162" s="145" t="s">
        <v>75</v>
      </c>
      <c r="AU162" s="145" t="s">
        <v>81</v>
      </c>
      <c r="AY162" s="138" t="s">
        <v>167</v>
      </c>
      <c r="BK162" s="146">
        <f>SUM(BK163:BK180)</f>
        <v>0</v>
      </c>
    </row>
    <row r="163" spans="2:65" s="1" customFormat="1" ht="76.349999999999994" customHeight="1" x14ac:dyDescent="0.2">
      <c r="B163" s="149"/>
      <c r="C163" s="150" t="s">
        <v>359</v>
      </c>
      <c r="D163" s="150" t="s">
        <v>169</v>
      </c>
      <c r="E163" s="151" t="s">
        <v>2359</v>
      </c>
      <c r="F163" s="152" t="s">
        <v>2360</v>
      </c>
      <c r="G163" s="153" t="s">
        <v>254</v>
      </c>
      <c r="H163" s="154">
        <v>1</v>
      </c>
      <c r="I163" s="155"/>
      <c r="J163" s="154">
        <f t="shared" ref="J163:J180" si="10">ROUND(I163*H163,3)</f>
        <v>0</v>
      </c>
      <c r="K163" s="156"/>
      <c r="L163" s="33"/>
      <c r="M163" s="157" t="s">
        <v>1</v>
      </c>
      <c r="N163" s="158" t="s">
        <v>42</v>
      </c>
      <c r="P163" s="159">
        <f t="shared" ref="P163:P180" si="11">O163*H163</f>
        <v>0</v>
      </c>
      <c r="Q163" s="159">
        <v>0</v>
      </c>
      <c r="R163" s="159">
        <f t="shared" ref="R163:R180" si="12">Q163*H163</f>
        <v>0</v>
      </c>
      <c r="S163" s="159">
        <v>0</v>
      </c>
      <c r="T163" s="160">
        <f t="shared" ref="T163:T180" si="13">S163*H163</f>
        <v>0</v>
      </c>
      <c r="AR163" s="161" t="s">
        <v>91</v>
      </c>
      <c r="AT163" s="161" t="s">
        <v>169</v>
      </c>
      <c r="AU163" s="161" t="s">
        <v>85</v>
      </c>
      <c r="AY163" s="17" t="s">
        <v>167</v>
      </c>
      <c r="BE163" s="96">
        <f t="shared" ref="BE163:BE180" si="14">IF(N163="základná",J163,0)</f>
        <v>0</v>
      </c>
      <c r="BF163" s="96">
        <f t="shared" ref="BF163:BF180" si="15">IF(N163="znížená",J163,0)</f>
        <v>0</v>
      </c>
      <c r="BG163" s="96">
        <f t="shared" ref="BG163:BG180" si="16">IF(N163="zákl. prenesená",J163,0)</f>
        <v>0</v>
      </c>
      <c r="BH163" s="96">
        <f t="shared" ref="BH163:BH180" si="17">IF(N163="zníž. prenesená",J163,0)</f>
        <v>0</v>
      </c>
      <c r="BI163" s="96">
        <f t="shared" ref="BI163:BI180" si="18">IF(N163="nulová",J163,0)</f>
        <v>0</v>
      </c>
      <c r="BJ163" s="17" t="s">
        <v>85</v>
      </c>
      <c r="BK163" s="162">
        <f t="shared" ref="BK163:BK180" si="19">ROUND(I163*H163,3)</f>
        <v>0</v>
      </c>
      <c r="BL163" s="17" t="s">
        <v>91</v>
      </c>
      <c r="BM163" s="161" t="s">
        <v>362</v>
      </c>
    </row>
    <row r="164" spans="2:65" s="1" customFormat="1" ht="49.15" customHeight="1" x14ac:dyDescent="0.2">
      <c r="B164" s="149"/>
      <c r="C164" s="150" t="s">
        <v>265</v>
      </c>
      <c r="D164" s="150" t="s">
        <v>169</v>
      </c>
      <c r="E164" s="151" t="s">
        <v>2361</v>
      </c>
      <c r="F164" s="152" t="s">
        <v>2293</v>
      </c>
      <c r="G164" s="153" t="s">
        <v>254</v>
      </c>
      <c r="H164" s="154">
        <v>1</v>
      </c>
      <c r="I164" s="155"/>
      <c r="J164" s="154">
        <f t="shared" si="10"/>
        <v>0</v>
      </c>
      <c r="K164" s="156"/>
      <c r="L164" s="33"/>
      <c r="M164" s="157" t="s">
        <v>1</v>
      </c>
      <c r="N164" s="158" t="s">
        <v>42</v>
      </c>
      <c r="P164" s="159">
        <f t="shared" si="11"/>
        <v>0</v>
      </c>
      <c r="Q164" s="159">
        <v>0</v>
      </c>
      <c r="R164" s="159">
        <f t="shared" si="12"/>
        <v>0</v>
      </c>
      <c r="S164" s="159">
        <v>0</v>
      </c>
      <c r="T164" s="160">
        <f t="shared" si="13"/>
        <v>0</v>
      </c>
      <c r="AR164" s="161" t="s">
        <v>91</v>
      </c>
      <c r="AT164" s="161" t="s">
        <v>169</v>
      </c>
      <c r="AU164" s="161" t="s">
        <v>85</v>
      </c>
      <c r="AY164" s="17" t="s">
        <v>167</v>
      </c>
      <c r="BE164" s="96">
        <f t="shared" si="14"/>
        <v>0</v>
      </c>
      <c r="BF164" s="96">
        <f t="shared" si="15"/>
        <v>0</v>
      </c>
      <c r="BG164" s="96">
        <f t="shared" si="16"/>
        <v>0</v>
      </c>
      <c r="BH164" s="96">
        <f t="shared" si="17"/>
        <v>0</v>
      </c>
      <c r="BI164" s="96">
        <f t="shared" si="18"/>
        <v>0</v>
      </c>
      <c r="BJ164" s="17" t="s">
        <v>85</v>
      </c>
      <c r="BK164" s="162">
        <f t="shared" si="19"/>
        <v>0</v>
      </c>
      <c r="BL164" s="17" t="s">
        <v>91</v>
      </c>
      <c r="BM164" s="161" t="s">
        <v>366</v>
      </c>
    </row>
    <row r="165" spans="2:65" s="1" customFormat="1" ht="24.2" customHeight="1" x14ac:dyDescent="0.2">
      <c r="B165" s="149"/>
      <c r="C165" s="150" t="s">
        <v>368</v>
      </c>
      <c r="D165" s="150" t="s">
        <v>169</v>
      </c>
      <c r="E165" s="151" t="s">
        <v>2362</v>
      </c>
      <c r="F165" s="152" t="s">
        <v>2299</v>
      </c>
      <c r="G165" s="153" t="s">
        <v>254</v>
      </c>
      <c r="H165" s="154">
        <v>1</v>
      </c>
      <c r="I165" s="155"/>
      <c r="J165" s="154">
        <f t="shared" si="10"/>
        <v>0</v>
      </c>
      <c r="K165" s="156"/>
      <c r="L165" s="33"/>
      <c r="M165" s="157" t="s">
        <v>1</v>
      </c>
      <c r="N165" s="158" t="s">
        <v>42</v>
      </c>
      <c r="P165" s="159">
        <f t="shared" si="11"/>
        <v>0</v>
      </c>
      <c r="Q165" s="159">
        <v>0</v>
      </c>
      <c r="R165" s="159">
        <f t="shared" si="12"/>
        <v>0</v>
      </c>
      <c r="S165" s="159">
        <v>0</v>
      </c>
      <c r="T165" s="160">
        <f t="shared" si="13"/>
        <v>0</v>
      </c>
      <c r="AR165" s="161" t="s">
        <v>91</v>
      </c>
      <c r="AT165" s="161" t="s">
        <v>169</v>
      </c>
      <c r="AU165" s="161" t="s">
        <v>85</v>
      </c>
      <c r="AY165" s="17" t="s">
        <v>167</v>
      </c>
      <c r="BE165" s="96">
        <f t="shared" si="14"/>
        <v>0</v>
      </c>
      <c r="BF165" s="96">
        <f t="shared" si="15"/>
        <v>0</v>
      </c>
      <c r="BG165" s="96">
        <f t="shared" si="16"/>
        <v>0</v>
      </c>
      <c r="BH165" s="96">
        <f t="shared" si="17"/>
        <v>0</v>
      </c>
      <c r="BI165" s="96">
        <f t="shared" si="18"/>
        <v>0</v>
      </c>
      <c r="BJ165" s="17" t="s">
        <v>85</v>
      </c>
      <c r="BK165" s="162">
        <f t="shared" si="19"/>
        <v>0</v>
      </c>
      <c r="BL165" s="17" t="s">
        <v>91</v>
      </c>
      <c r="BM165" s="161" t="s">
        <v>371</v>
      </c>
    </row>
    <row r="166" spans="2:65" s="1" customFormat="1" ht="24.2" customHeight="1" x14ac:dyDescent="0.2">
      <c r="B166" s="149"/>
      <c r="C166" s="150" t="s">
        <v>269</v>
      </c>
      <c r="D166" s="150" t="s">
        <v>169</v>
      </c>
      <c r="E166" s="151" t="s">
        <v>2363</v>
      </c>
      <c r="F166" s="152" t="s">
        <v>2364</v>
      </c>
      <c r="G166" s="153" t="s">
        <v>254</v>
      </c>
      <c r="H166" s="154">
        <v>1</v>
      </c>
      <c r="I166" s="155"/>
      <c r="J166" s="154">
        <f t="shared" si="10"/>
        <v>0</v>
      </c>
      <c r="K166" s="156"/>
      <c r="L166" s="33"/>
      <c r="M166" s="157" t="s">
        <v>1</v>
      </c>
      <c r="N166" s="158" t="s">
        <v>42</v>
      </c>
      <c r="P166" s="159">
        <f t="shared" si="11"/>
        <v>0</v>
      </c>
      <c r="Q166" s="159">
        <v>0</v>
      </c>
      <c r="R166" s="159">
        <f t="shared" si="12"/>
        <v>0</v>
      </c>
      <c r="S166" s="159">
        <v>0</v>
      </c>
      <c r="T166" s="160">
        <f t="shared" si="13"/>
        <v>0</v>
      </c>
      <c r="AR166" s="161" t="s">
        <v>91</v>
      </c>
      <c r="AT166" s="161" t="s">
        <v>169</v>
      </c>
      <c r="AU166" s="161" t="s">
        <v>85</v>
      </c>
      <c r="AY166" s="17" t="s">
        <v>167</v>
      </c>
      <c r="BE166" s="96">
        <f t="shared" si="14"/>
        <v>0</v>
      </c>
      <c r="BF166" s="96">
        <f t="shared" si="15"/>
        <v>0</v>
      </c>
      <c r="BG166" s="96">
        <f t="shared" si="16"/>
        <v>0</v>
      </c>
      <c r="BH166" s="96">
        <f t="shared" si="17"/>
        <v>0</v>
      </c>
      <c r="BI166" s="96">
        <f t="shared" si="18"/>
        <v>0</v>
      </c>
      <c r="BJ166" s="17" t="s">
        <v>85</v>
      </c>
      <c r="BK166" s="162">
        <f t="shared" si="19"/>
        <v>0</v>
      </c>
      <c r="BL166" s="17" t="s">
        <v>91</v>
      </c>
      <c r="BM166" s="161" t="s">
        <v>374</v>
      </c>
    </row>
    <row r="167" spans="2:65" s="1" customFormat="1" ht="24.2" customHeight="1" x14ac:dyDescent="0.2">
      <c r="B167" s="149"/>
      <c r="C167" s="150" t="s">
        <v>375</v>
      </c>
      <c r="D167" s="150" t="s">
        <v>169</v>
      </c>
      <c r="E167" s="151" t="s">
        <v>2365</v>
      </c>
      <c r="F167" s="152" t="s">
        <v>2366</v>
      </c>
      <c r="G167" s="153" t="s">
        <v>254</v>
      </c>
      <c r="H167" s="154">
        <v>1</v>
      </c>
      <c r="I167" s="155"/>
      <c r="J167" s="154">
        <f t="shared" si="10"/>
        <v>0</v>
      </c>
      <c r="K167" s="156"/>
      <c r="L167" s="33"/>
      <c r="M167" s="157" t="s">
        <v>1</v>
      </c>
      <c r="N167" s="158" t="s">
        <v>42</v>
      </c>
      <c r="P167" s="159">
        <f t="shared" si="11"/>
        <v>0</v>
      </c>
      <c r="Q167" s="159">
        <v>0</v>
      </c>
      <c r="R167" s="159">
        <f t="shared" si="12"/>
        <v>0</v>
      </c>
      <c r="S167" s="159">
        <v>0</v>
      </c>
      <c r="T167" s="160">
        <f t="shared" si="13"/>
        <v>0</v>
      </c>
      <c r="AR167" s="161" t="s">
        <v>91</v>
      </c>
      <c r="AT167" s="161" t="s">
        <v>169</v>
      </c>
      <c r="AU167" s="161" t="s">
        <v>85</v>
      </c>
      <c r="AY167" s="17" t="s">
        <v>167</v>
      </c>
      <c r="BE167" s="96">
        <f t="shared" si="14"/>
        <v>0</v>
      </c>
      <c r="BF167" s="96">
        <f t="shared" si="15"/>
        <v>0</v>
      </c>
      <c r="BG167" s="96">
        <f t="shared" si="16"/>
        <v>0</v>
      </c>
      <c r="BH167" s="96">
        <f t="shared" si="17"/>
        <v>0</v>
      </c>
      <c r="BI167" s="96">
        <f t="shared" si="18"/>
        <v>0</v>
      </c>
      <c r="BJ167" s="17" t="s">
        <v>85</v>
      </c>
      <c r="BK167" s="162">
        <f t="shared" si="19"/>
        <v>0</v>
      </c>
      <c r="BL167" s="17" t="s">
        <v>91</v>
      </c>
      <c r="BM167" s="161" t="s">
        <v>378</v>
      </c>
    </row>
    <row r="168" spans="2:65" s="1" customFormat="1" ht="16.5" customHeight="1" x14ac:dyDescent="0.2">
      <c r="B168" s="149"/>
      <c r="C168" s="150" t="s">
        <v>272</v>
      </c>
      <c r="D168" s="150" t="s">
        <v>169</v>
      </c>
      <c r="E168" s="151" t="s">
        <v>2367</v>
      </c>
      <c r="F168" s="152" t="s">
        <v>2368</v>
      </c>
      <c r="G168" s="153" t="s">
        <v>254</v>
      </c>
      <c r="H168" s="154">
        <v>2</v>
      </c>
      <c r="I168" s="155"/>
      <c r="J168" s="154">
        <f t="shared" si="10"/>
        <v>0</v>
      </c>
      <c r="K168" s="156"/>
      <c r="L168" s="33"/>
      <c r="M168" s="157" t="s">
        <v>1</v>
      </c>
      <c r="N168" s="158" t="s">
        <v>42</v>
      </c>
      <c r="P168" s="159">
        <f t="shared" si="11"/>
        <v>0</v>
      </c>
      <c r="Q168" s="159">
        <v>0</v>
      </c>
      <c r="R168" s="159">
        <f t="shared" si="12"/>
        <v>0</v>
      </c>
      <c r="S168" s="159">
        <v>0</v>
      </c>
      <c r="T168" s="160">
        <f t="shared" si="13"/>
        <v>0</v>
      </c>
      <c r="AR168" s="161" t="s">
        <v>91</v>
      </c>
      <c r="AT168" s="161" t="s">
        <v>169</v>
      </c>
      <c r="AU168" s="161" t="s">
        <v>85</v>
      </c>
      <c r="AY168" s="17" t="s">
        <v>167</v>
      </c>
      <c r="BE168" s="96">
        <f t="shared" si="14"/>
        <v>0</v>
      </c>
      <c r="BF168" s="96">
        <f t="shared" si="15"/>
        <v>0</v>
      </c>
      <c r="BG168" s="96">
        <f t="shared" si="16"/>
        <v>0</v>
      </c>
      <c r="BH168" s="96">
        <f t="shared" si="17"/>
        <v>0</v>
      </c>
      <c r="BI168" s="96">
        <f t="shared" si="18"/>
        <v>0</v>
      </c>
      <c r="BJ168" s="17" t="s">
        <v>85</v>
      </c>
      <c r="BK168" s="162">
        <f t="shared" si="19"/>
        <v>0</v>
      </c>
      <c r="BL168" s="17" t="s">
        <v>91</v>
      </c>
      <c r="BM168" s="161" t="s">
        <v>381</v>
      </c>
    </row>
    <row r="169" spans="2:65" s="1" customFormat="1" ht="16.5" customHeight="1" x14ac:dyDescent="0.2">
      <c r="B169" s="149"/>
      <c r="C169" s="150" t="s">
        <v>383</v>
      </c>
      <c r="D169" s="150" t="s">
        <v>169</v>
      </c>
      <c r="E169" s="151" t="s">
        <v>2369</v>
      </c>
      <c r="F169" s="152" t="s">
        <v>2370</v>
      </c>
      <c r="G169" s="153" t="s">
        <v>254</v>
      </c>
      <c r="H169" s="154">
        <v>4</v>
      </c>
      <c r="I169" s="155"/>
      <c r="J169" s="154">
        <f t="shared" si="10"/>
        <v>0</v>
      </c>
      <c r="K169" s="156"/>
      <c r="L169" s="33"/>
      <c r="M169" s="157" t="s">
        <v>1</v>
      </c>
      <c r="N169" s="158" t="s">
        <v>42</v>
      </c>
      <c r="P169" s="159">
        <f t="shared" si="11"/>
        <v>0</v>
      </c>
      <c r="Q169" s="159">
        <v>0</v>
      </c>
      <c r="R169" s="159">
        <f t="shared" si="12"/>
        <v>0</v>
      </c>
      <c r="S169" s="159">
        <v>0</v>
      </c>
      <c r="T169" s="160">
        <f t="shared" si="13"/>
        <v>0</v>
      </c>
      <c r="AR169" s="161" t="s">
        <v>91</v>
      </c>
      <c r="AT169" s="161" t="s">
        <v>169</v>
      </c>
      <c r="AU169" s="161" t="s">
        <v>85</v>
      </c>
      <c r="AY169" s="17" t="s">
        <v>167</v>
      </c>
      <c r="BE169" s="96">
        <f t="shared" si="14"/>
        <v>0</v>
      </c>
      <c r="BF169" s="96">
        <f t="shared" si="15"/>
        <v>0</v>
      </c>
      <c r="BG169" s="96">
        <f t="shared" si="16"/>
        <v>0</v>
      </c>
      <c r="BH169" s="96">
        <f t="shared" si="17"/>
        <v>0</v>
      </c>
      <c r="BI169" s="96">
        <f t="shared" si="18"/>
        <v>0</v>
      </c>
      <c r="BJ169" s="17" t="s">
        <v>85</v>
      </c>
      <c r="BK169" s="162">
        <f t="shared" si="19"/>
        <v>0</v>
      </c>
      <c r="BL169" s="17" t="s">
        <v>91</v>
      </c>
      <c r="BM169" s="161" t="s">
        <v>386</v>
      </c>
    </row>
    <row r="170" spans="2:65" s="1" customFormat="1" ht="21.75" customHeight="1" x14ac:dyDescent="0.2">
      <c r="B170" s="149"/>
      <c r="C170" s="150" t="s">
        <v>280</v>
      </c>
      <c r="D170" s="150" t="s">
        <v>169</v>
      </c>
      <c r="E170" s="151" t="s">
        <v>2371</v>
      </c>
      <c r="F170" s="152" t="s">
        <v>2372</v>
      </c>
      <c r="G170" s="153" t="s">
        <v>254</v>
      </c>
      <c r="H170" s="154">
        <v>2</v>
      </c>
      <c r="I170" s="155"/>
      <c r="J170" s="154">
        <f t="shared" si="10"/>
        <v>0</v>
      </c>
      <c r="K170" s="156"/>
      <c r="L170" s="33"/>
      <c r="M170" s="157" t="s">
        <v>1</v>
      </c>
      <c r="N170" s="158" t="s">
        <v>42</v>
      </c>
      <c r="P170" s="159">
        <f t="shared" si="11"/>
        <v>0</v>
      </c>
      <c r="Q170" s="159">
        <v>0</v>
      </c>
      <c r="R170" s="159">
        <f t="shared" si="12"/>
        <v>0</v>
      </c>
      <c r="S170" s="159">
        <v>0</v>
      </c>
      <c r="T170" s="160">
        <f t="shared" si="13"/>
        <v>0</v>
      </c>
      <c r="AR170" s="161" t="s">
        <v>91</v>
      </c>
      <c r="AT170" s="161" t="s">
        <v>169</v>
      </c>
      <c r="AU170" s="161" t="s">
        <v>85</v>
      </c>
      <c r="AY170" s="17" t="s">
        <v>167</v>
      </c>
      <c r="BE170" s="96">
        <f t="shared" si="14"/>
        <v>0</v>
      </c>
      <c r="BF170" s="96">
        <f t="shared" si="15"/>
        <v>0</v>
      </c>
      <c r="BG170" s="96">
        <f t="shared" si="16"/>
        <v>0</v>
      </c>
      <c r="BH170" s="96">
        <f t="shared" si="17"/>
        <v>0</v>
      </c>
      <c r="BI170" s="96">
        <f t="shared" si="18"/>
        <v>0</v>
      </c>
      <c r="BJ170" s="17" t="s">
        <v>85</v>
      </c>
      <c r="BK170" s="162">
        <f t="shared" si="19"/>
        <v>0</v>
      </c>
      <c r="BL170" s="17" t="s">
        <v>91</v>
      </c>
      <c r="BM170" s="161" t="s">
        <v>391</v>
      </c>
    </row>
    <row r="171" spans="2:65" s="1" customFormat="1" ht="24.2" customHeight="1" x14ac:dyDescent="0.2">
      <c r="B171" s="149"/>
      <c r="C171" s="150" t="s">
        <v>395</v>
      </c>
      <c r="D171" s="150" t="s">
        <v>169</v>
      </c>
      <c r="E171" s="151" t="s">
        <v>2373</v>
      </c>
      <c r="F171" s="152" t="s">
        <v>2315</v>
      </c>
      <c r="G171" s="153" t="s">
        <v>254</v>
      </c>
      <c r="H171" s="154">
        <v>2</v>
      </c>
      <c r="I171" s="155"/>
      <c r="J171" s="154">
        <f t="shared" si="10"/>
        <v>0</v>
      </c>
      <c r="K171" s="156"/>
      <c r="L171" s="33"/>
      <c r="M171" s="157" t="s">
        <v>1</v>
      </c>
      <c r="N171" s="158" t="s">
        <v>42</v>
      </c>
      <c r="P171" s="159">
        <f t="shared" si="11"/>
        <v>0</v>
      </c>
      <c r="Q171" s="159">
        <v>0</v>
      </c>
      <c r="R171" s="159">
        <f t="shared" si="12"/>
        <v>0</v>
      </c>
      <c r="S171" s="159">
        <v>0</v>
      </c>
      <c r="T171" s="160">
        <f t="shared" si="13"/>
        <v>0</v>
      </c>
      <c r="AR171" s="161" t="s">
        <v>91</v>
      </c>
      <c r="AT171" s="161" t="s">
        <v>169</v>
      </c>
      <c r="AU171" s="161" t="s">
        <v>85</v>
      </c>
      <c r="AY171" s="17" t="s">
        <v>167</v>
      </c>
      <c r="BE171" s="96">
        <f t="shared" si="14"/>
        <v>0</v>
      </c>
      <c r="BF171" s="96">
        <f t="shared" si="15"/>
        <v>0</v>
      </c>
      <c r="BG171" s="96">
        <f t="shared" si="16"/>
        <v>0</v>
      </c>
      <c r="BH171" s="96">
        <f t="shared" si="17"/>
        <v>0</v>
      </c>
      <c r="BI171" s="96">
        <f t="shared" si="18"/>
        <v>0</v>
      </c>
      <c r="BJ171" s="17" t="s">
        <v>85</v>
      </c>
      <c r="BK171" s="162">
        <f t="shared" si="19"/>
        <v>0</v>
      </c>
      <c r="BL171" s="17" t="s">
        <v>91</v>
      </c>
      <c r="BM171" s="161" t="s">
        <v>398</v>
      </c>
    </row>
    <row r="172" spans="2:65" s="1" customFormat="1" ht="24.2" customHeight="1" x14ac:dyDescent="0.2">
      <c r="B172" s="149"/>
      <c r="C172" s="150" t="s">
        <v>283</v>
      </c>
      <c r="D172" s="150" t="s">
        <v>169</v>
      </c>
      <c r="E172" s="151" t="s">
        <v>2374</v>
      </c>
      <c r="F172" s="152" t="s">
        <v>2375</v>
      </c>
      <c r="G172" s="153" t="s">
        <v>254</v>
      </c>
      <c r="H172" s="154">
        <v>1</v>
      </c>
      <c r="I172" s="155"/>
      <c r="J172" s="154">
        <f t="shared" si="10"/>
        <v>0</v>
      </c>
      <c r="K172" s="156"/>
      <c r="L172" s="33"/>
      <c r="M172" s="157" t="s">
        <v>1</v>
      </c>
      <c r="N172" s="158" t="s">
        <v>42</v>
      </c>
      <c r="P172" s="159">
        <f t="shared" si="11"/>
        <v>0</v>
      </c>
      <c r="Q172" s="159">
        <v>0</v>
      </c>
      <c r="R172" s="159">
        <f t="shared" si="12"/>
        <v>0</v>
      </c>
      <c r="S172" s="159">
        <v>0</v>
      </c>
      <c r="T172" s="160">
        <f t="shared" si="13"/>
        <v>0</v>
      </c>
      <c r="AR172" s="161" t="s">
        <v>91</v>
      </c>
      <c r="AT172" s="161" t="s">
        <v>169</v>
      </c>
      <c r="AU172" s="161" t="s">
        <v>85</v>
      </c>
      <c r="AY172" s="17" t="s">
        <v>167</v>
      </c>
      <c r="BE172" s="96">
        <f t="shared" si="14"/>
        <v>0</v>
      </c>
      <c r="BF172" s="96">
        <f t="shared" si="15"/>
        <v>0</v>
      </c>
      <c r="BG172" s="96">
        <f t="shared" si="16"/>
        <v>0</v>
      </c>
      <c r="BH172" s="96">
        <f t="shared" si="17"/>
        <v>0</v>
      </c>
      <c r="BI172" s="96">
        <f t="shared" si="18"/>
        <v>0</v>
      </c>
      <c r="BJ172" s="17" t="s">
        <v>85</v>
      </c>
      <c r="BK172" s="162">
        <f t="shared" si="19"/>
        <v>0</v>
      </c>
      <c r="BL172" s="17" t="s">
        <v>91</v>
      </c>
      <c r="BM172" s="161" t="s">
        <v>403</v>
      </c>
    </row>
    <row r="173" spans="2:65" s="1" customFormat="1" ht="24.2" customHeight="1" x14ac:dyDescent="0.2">
      <c r="B173" s="149"/>
      <c r="C173" s="150" t="s">
        <v>405</v>
      </c>
      <c r="D173" s="150" t="s">
        <v>169</v>
      </c>
      <c r="E173" s="151" t="s">
        <v>2376</v>
      </c>
      <c r="F173" s="152" t="s">
        <v>2377</v>
      </c>
      <c r="G173" s="153" t="s">
        <v>254</v>
      </c>
      <c r="H173" s="154">
        <v>2</v>
      </c>
      <c r="I173" s="155"/>
      <c r="J173" s="154">
        <f t="shared" si="10"/>
        <v>0</v>
      </c>
      <c r="K173" s="156"/>
      <c r="L173" s="33"/>
      <c r="M173" s="157" t="s">
        <v>1</v>
      </c>
      <c r="N173" s="158" t="s">
        <v>42</v>
      </c>
      <c r="P173" s="159">
        <f t="shared" si="11"/>
        <v>0</v>
      </c>
      <c r="Q173" s="159">
        <v>0</v>
      </c>
      <c r="R173" s="159">
        <f t="shared" si="12"/>
        <v>0</v>
      </c>
      <c r="S173" s="159">
        <v>0</v>
      </c>
      <c r="T173" s="160">
        <f t="shared" si="13"/>
        <v>0</v>
      </c>
      <c r="AR173" s="161" t="s">
        <v>91</v>
      </c>
      <c r="AT173" s="161" t="s">
        <v>169</v>
      </c>
      <c r="AU173" s="161" t="s">
        <v>85</v>
      </c>
      <c r="AY173" s="17" t="s">
        <v>167</v>
      </c>
      <c r="BE173" s="96">
        <f t="shared" si="14"/>
        <v>0</v>
      </c>
      <c r="BF173" s="96">
        <f t="shared" si="15"/>
        <v>0</v>
      </c>
      <c r="BG173" s="96">
        <f t="shared" si="16"/>
        <v>0</v>
      </c>
      <c r="BH173" s="96">
        <f t="shared" si="17"/>
        <v>0</v>
      </c>
      <c r="BI173" s="96">
        <f t="shared" si="18"/>
        <v>0</v>
      </c>
      <c r="BJ173" s="17" t="s">
        <v>85</v>
      </c>
      <c r="BK173" s="162">
        <f t="shared" si="19"/>
        <v>0</v>
      </c>
      <c r="BL173" s="17" t="s">
        <v>91</v>
      </c>
      <c r="BM173" s="161" t="s">
        <v>408</v>
      </c>
    </row>
    <row r="174" spans="2:65" s="1" customFormat="1" ht="24.2" customHeight="1" x14ac:dyDescent="0.2">
      <c r="B174" s="149"/>
      <c r="C174" s="150" t="s">
        <v>287</v>
      </c>
      <c r="D174" s="150" t="s">
        <v>169</v>
      </c>
      <c r="E174" s="151" t="s">
        <v>2378</v>
      </c>
      <c r="F174" s="152" t="s">
        <v>2379</v>
      </c>
      <c r="G174" s="153" t="s">
        <v>254</v>
      </c>
      <c r="H174" s="154">
        <v>1</v>
      </c>
      <c r="I174" s="155"/>
      <c r="J174" s="154">
        <f t="shared" si="10"/>
        <v>0</v>
      </c>
      <c r="K174" s="156"/>
      <c r="L174" s="33"/>
      <c r="M174" s="157" t="s">
        <v>1</v>
      </c>
      <c r="N174" s="158" t="s">
        <v>42</v>
      </c>
      <c r="P174" s="159">
        <f t="shared" si="11"/>
        <v>0</v>
      </c>
      <c r="Q174" s="159">
        <v>0</v>
      </c>
      <c r="R174" s="159">
        <f t="shared" si="12"/>
        <v>0</v>
      </c>
      <c r="S174" s="159">
        <v>0</v>
      </c>
      <c r="T174" s="160">
        <f t="shared" si="13"/>
        <v>0</v>
      </c>
      <c r="AR174" s="161" t="s">
        <v>91</v>
      </c>
      <c r="AT174" s="161" t="s">
        <v>169</v>
      </c>
      <c r="AU174" s="161" t="s">
        <v>85</v>
      </c>
      <c r="AY174" s="17" t="s">
        <v>167</v>
      </c>
      <c r="BE174" s="96">
        <f t="shared" si="14"/>
        <v>0</v>
      </c>
      <c r="BF174" s="96">
        <f t="shared" si="15"/>
        <v>0</v>
      </c>
      <c r="BG174" s="96">
        <f t="shared" si="16"/>
        <v>0</v>
      </c>
      <c r="BH174" s="96">
        <f t="shared" si="17"/>
        <v>0</v>
      </c>
      <c r="BI174" s="96">
        <f t="shared" si="18"/>
        <v>0</v>
      </c>
      <c r="BJ174" s="17" t="s">
        <v>85</v>
      </c>
      <c r="BK174" s="162">
        <f t="shared" si="19"/>
        <v>0</v>
      </c>
      <c r="BL174" s="17" t="s">
        <v>91</v>
      </c>
      <c r="BM174" s="161" t="s">
        <v>412</v>
      </c>
    </row>
    <row r="175" spans="2:65" s="1" customFormat="1" ht="24.2" customHeight="1" x14ac:dyDescent="0.2">
      <c r="B175" s="149"/>
      <c r="C175" s="150" t="s">
        <v>415</v>
      </c>
      <c r="D175" s="150" t="s">
        <v>169</v>
      </c>
      <c r="E175" s="151" t="s">
        <v>2380</v>
      </c>
      <c r="F175" s="152" t="s">
        <v>2381</v>
      </c>
      <c r="G175" s="153" t="s">
        <v>2336</v>
      </c>
      <c r="H175" s="154">
        <v>17</v>
      </c>
      <c r="I175" s="155"/>
      <c r="J175" s="154">
        <f t="shared" si="10"/>
        <v>0</v>
      </c>
      <c r="K175" s="156"/>
      <c r="L175" s="33"/>
      <c r="M175" s="157" t="s">
        <v>1</v>
      </c>
      <c r="N175" s="158" t="s">
        <v>42</v>
      </c>
      <c r="P175" s="159">
        <f t="shared" si="11"/>
        <v>0</v>
      </c>
      <c r="Q175" s="159">
        <v>0</v>
      </c>
      <c r="R175" s="159">
        <f t="shared" si="12"/>
        <v>0</v>
      </c>
      <c r="S175" s="159">
        <v>0</v>
      </c>
      <c r="T175" s="160">
        <f t="shared" si="13"/>
        <v>0</v>
      </c>
      <c r="AR175" s="161" t="s">
        <v>91</v>
      </c>
      <c r="AT175" s="161" t="s">
        <v>169</v>
      </c>
      <c r="AU175" s="161" t="s">
        <v>85</v>
      </c>
      <c r="AY175" s="17" t="s">
        <v>167</v>
      </c>
      <c r="BE175" s="96">
        <f t="shared" si="14"/>
        <v>0</v>
      </c>
      <c r="BF175" s="96">
        <f t="shared" si="15"/>
        <v>0</v>
      </c>
      <c r="BG175" s="96">
        <f t="shared" si="16"/>
        <v>0</v>
      </c>
      <c r="BH175" s="96">
        <f t="shared" si="17"/>
        <v>0</v>
      </c>
      <c r="BI175" s="96">
        <f t="shared" si="18"/>
        <v>0</v>
      </c>
      <c r="BJ175" s="17" t="s">
        <v>85</v>
      </c>
      <c r="BK175" s="162">
        <f t="shared" si="19"/>
        <v>0</v>
      </c>
      <c r="BL175" s="17" t="s">
        <v>91</v>
      </c>
      <c r="BM175" s="161" t="s">
        <v>418</v>
      </c>
    </row>
    <row r="176" spans="2:65" s="1" customFormat="1" ht="33" customHeight="1" x14ac:dyDescent="0.2">
      <c r="B176" s="149"/>
      <c r="C176" s="150" t="s">
        <v>290</v>
      </c>
      <c r="D176" s="150" t="s">
        <v>169</v>
      </c>
      <c r="E176" s="151" t="s">
        <v>2382</v>
      </c>
      <c r="F176" s="152" t="s">
        <v>2383</v>
      </c>
      <c r="G176" s="153" t="s">
        <v>299</v>
      </c>
      <c r="H176" s="154">
        <v>9</v>
      </c>
      <c r="I176" s="155"/>
      <c r="J176" s="154">
        <f t="shared" si="10"/>
        <v>0</v>
      </c>
      <c r="K176" s="156"/>
      <c r="L176" s="33"/>
      <c r="M176" s="157" t="s">
        <v>1</v>
      </c>
      <c r="N176" s="158" t="s">
        <v>42</v>
      </c>
      <c r="P176" s="159">
        <f t="shared" si="11"/>
        <v>0</v>
      </c>
      <c r="Q176" s="159">
        <v>0</v>
      </c>
      <c r="R176" s="159">
        <f t="shared" si="12"/>
        <v>0</v>
      </c>
      <c r="S176" s="159">
        <v>0</v>
      </c>
      <c r="T176" s="160">
        <f t="shared" si="13"/>
        <v>0</v>
      </c>
      <c r="AR176" s="161" t="s">
        <v>91</v>
      </c>
      <c r="AT176" s="161" t="s">
        <v>169</v>
      </c>
      <c r="AU176" s="161" t="s">
        <v>85</v>
      </c>
      <c r="AY176" s="17" t="s">
        <v>167</v>
      </c>
      <c r="BE176" s="96">
        <f t="shared" si="14"/>
        <v>0</v>
      </c>
      <c r="BF176" s="96">
        <f t="shared" si="15"/>
        <v>0</v>
      </c>
      <c r="BG176" s="96">
        <f t="shared" si="16"/>
        <v>0</v>
      </c>
      <c r="BH176" s="96">
        <f t="shared" si="17"/>
        <v>0</v>
      </c>
      <c r="BI176" s="96">
        <f t="shared" si="18"/>
        <v>0</v>
      </c>
      <c r="BJ176" s="17" t="s">
        <v>85</v>
      </c>
      <c r="BK176" s="162">
        <f t="shared" si="19"/>
        <v>0</v>
      </c>
      <c r="BL176" s="17" t="s">
        <v>91</v>
      </c>
      <c r="BM176" s="161" t="s">
        <v>422</v>
      </c>
    </row>
    <row r="177" spans="2:65" s="1" customFormat="1" ht="24.2" customHeight="1" x14ac:dyDescent="0.2">
      <c r="B177" s="149"/>
      <c r="C177" s="150" t="s">
        <v>424</v>
      </c>
      <c r="D177" s="150" t="s">
        <v>169</v>
      </c>
      <c r="E177" s="151" t="s">
        <v>2384</v>
      </c>
      <c r="F177" s="152" t="s">
        <v>2350</v>
      </c>
      <c r="G177" s="153" t="s">
        <v>299</v>
      </c>
      <c r="H177" s="154">
        <v>8</v>
      </c>
      <c r="I177" s="155"/>
      <c r="J177" s="154">
        <f t="shared" si="10"/>
        <v>0</v>
      </c>
      <c r="K177" s="156"/>
      <c r="L177" s="33"/>
      <c r="M177" s="157" t="s">
        <v>1</v>
      </c>
      <c r="N177" s="158" t="s">
        <v>42</v>
      </c>
      <c r="P177" s="159">
        <f t="shared" si="11"/>
        <v>0</v>
      </c>
      <c r="Q177" s="159">
        <v>0</v>
      </c>
      <c r="R177" s="159">
        <f t="shared" si="12"/>
        <v>0</v>
      </c>
      <c r="S177" s="159">
        <v>0</v>
      </c>
      <c r="T177" s="160">
        <f t="shared" si="13"/>
        <v>0</v>
      </c>
      <c r="AR177" s="161" t="s">
        <v>91</v>
      </c>
      <c r="AT177" s="161" t="s">
        <v>169</v>
      </c>
      <c r="AU177" s="161" t="s">
        <v>85</v>
      </c>
      <c r="AY177" s="17" t="s">
        <v>167</v>
      </c>
      <c r="BE177" s="96">
        <f t="shared" si="14"/>
        <v>0</v>
      </c>
      <c r="BF177" s="96">
        <f t="shared" si="15"/>
        <v>0</v>
      </c>
      <c r="BG177" s="96">
        <f t="shared" si="16"/>
        <v>0</v>
      </c>
      <c r="BH177" s="96">
        <f t="shared" si="17"/>
        <v>0</v>
      </c>
      <c r="BI177" s="96">
        <f t="shared" si="18"/>
        <v>0</v>
      </c>
      <c r="BJ177" s="17" t="s">
        <v>85</v>
      </c>
      <c r="BK177" s="162">
        <f t="shared" si="19"/>
        <v>0</v>
      </c>
      <c r="BL177" s="17" t="s">
        <v>91</v>
      </c>
      <c r="BM177" s="161" t="s">
        <v>427</v>
      </c>
    </row>
    <row r="178" spans="2:65" s="1" customFormat="1" ht="21.75" customHeight="1" x14ac:dyDescent="0.2">
      <c r="B178" s="149"/>
      <c r="C178" s="150" t="s">
        <v>296</v>
      </c>
      <c r="D178" s="150" t="s">
        <v>169</v>
      </c>
      <c r="E178" s="151" t="s">
        <v>2385</v>
      </c>
      <c r="F178" s="152" t="s">
        <v>2352</v>
      </c>
      <c r="G178" s="153" t="s">
        <v>299</v>
      </c>
      <c r="H178" s="154">
        <v>67</v>
      </c>
      <c r="I178" s="155"/>
      <c r="J178" s="154">
        <f t="shared" si="10"/>
        <v>0</v>
      </c>
      <c r="K178" s="156"/>
      <c r="L178" s="33"/>
      <c r="M178" s="157" t="s">
        <v>1</v>
      </c>
      <c r="N178" s="158" t="s">
        <v>42</v>
      </c>
      <c r="P178" s="159">
        <f t="shared" si="11"/>
        <v>0</v>
      </c>
      <c r="Q178" s="159">
        <v>0</v>
      </c>
      <c r="R178" s="159">
        <f t="shared" si="12"/>
        <v>0</v>
      </c>
      <c r="S178" s="159">
        <v>0</v>
      </c>
      <c r="T178" s="160">
        <f t="shared" si="13"/>
        <v>0</v>
      </c>
      <c r="AR178" s="161" t="s">
        <v>91</v>
      </c>
      <c r="AT178" s="161" t="s">
        <v>169</v>
      </c>
      <c r="AU178" s="161" t="s">
        <v>85</v>
      </c>
      <c r="AY178" s="17" t="s">
        <v>167</v>
      </c>
      <c r="BE178" s="96">
        <f t="shared" si="14"/>
        <v>0</v>
      </c>
      <c r="BF178" s="96">
        <f t="shared" si="15"/>
        <v>0</v>
      </c>
      <c r="BG178" s="96">
        <f t="shared" si="16"/>
        <v>0</v>
      </c>
      <c r="BH178" s="96">
        <f t="shared" si="17"/>
        <v>0</v>
      </c>
      <c r="BI178" s="96">
        <f t="shared" si="18"/>
        <v>0</v>
      </c>
      <c r="BJ178" s="17" t="s">
        <v>85</v>
      </c>
      <c r="BK178" s="162">
        <f t="shared" si="19"/>
        <v>0</v>
      </c>
      <c r="BL178" s="17" t="s">
        <v>91</v>
      </c>
      <c r="BM178" s="161" t="s">
        <v>430</v>
      </c>
    </row>
    <row r="179" spans="2:65" s="1" customFormat="1" ht="16.5" customHeight="1" x14ac:dyDescent="0.2">
      <c r="B179" s="149"/>
      <c r="C179" s="150" t="s">
        <v>431</v>
      </c>
      <c r="D179" s="150" t="s">
        <v>169</v>
      </c>
      <c r="E179" s="151" t="s">
        <v>2386</v>
      </c>
      <c r="F179" s="152" t="s">
        <v>2354</v>
      </c>
      <c r="G179" s="153" t="s">
        <v>702</v>
      </c>
      <c r="H179" s="154">
        <v>49</v>
      </c>
      <c r="I179" s="155"/>
      <c r="J179" s="154">
        <f t="shared" si="10"/>
        <v>0</v>
      </c>
      <c r="K179" s="156"/>
      <c r="L179" s="33"/>
      <c r="M179" s="157" t="s">
        <v>1</v>
      </c>
      <c r="N179" s="158" t="s">
        <v>42</v>
      </c>
      <c r="P179" s="159">
        <f t="shared" si="11"/>
        <v>0</v>
      </c>
      <c r="Q179" s="159">
        <v>0</v>
      </c>
      <c r="R179" s="159">
        <f t="shared" si="12"/>
        <v>0</v>
      </c>
      <c r="S179" s="159">
        <v>0</v>
      </c>
      <c r="T179" s="160">
        <f t="shared" si="13"/>
        <v>0</v>
      </c>
      <c r="AR179" s="161" t="s">
        <v>91</v>
      </c>
      <c r="AT179" s="161" t="s">
        <v>169</v>
      </c>
      <c r="AU179" s="161" t="s">
        <v>85</v>
      </c>
      <c r="AY179" s="17" t="s">
        <v>167</v>
      </c>
      <c r="BE179" s="96">
        <f t="shared" si="14"/>
        <v>0</v>
      </c>
      <c r="BF179" s="96">
        <f t="shared" si="15"/>
        <v>0</v>
      </c>
      <c r="BG179" s="96">
        <f t="shared" si="16"/>
        <v>0</v>
      </c>
      <c r="BH179" s="96">
        <f t="shared" si="17"/>
        <v>0</v>
      </c>
      <c r="BI179" s="96">
        <f t="shared" si="18"/>
        <v>0</v>
      </c>
      <c r="BJ179" s="17" t="s">
        <v>85</v>
      </c>
      <c r="BK179" s="162">
        <f t="shared" si="19"/>
        <v>0</v>
      </c>
      <c r="BL179" s="17" t="s">
        <v>91</v>
      </c>
      <c r="BM179" s="161" t="s">
        <v>434</v>
      </c>
    </row>
    <row r="180" spans="2:65" s="1" customFormat="1" ht="16.5" customHeight="1" x14ac:dyDescent="0.2">
      <c r="B180" s="149"/>
      <c r="C180" s="150" t="s">
        <v>300</v>
      </c>
      <c r="D180" s="150" t="s">
        <v>169</v>
      </c>
      <c r="E180" s="151" t="s">
        <v>2387</v>
      </c>
      <c r="F180" s="152" t="s">
        <v>2356</v>
      </c>
      <c r="G180" s="153" t="s">
        <v>481</v>
      </c>
      <c r="H180" s="154">
        <v>12</v>
      </c>
      <c r="I180" s="155"/>
      <c r="J180" s="154">
        <f t="shared" si="10"/>
        <v>0</v>
      </c>
      <c r="K180" s="156"/>
      <c r="L180" s="33"/>
      <c r="M180" s="157" t="s">
        <v>1</v>
      </c>
      <c r="N180" s="158" t="s">
        <v>42</v>
      </c>
      <c r="P180" s="159">
        <f t="shared" si="11"/>
        <v>0</v>
      </c>
      <c r="Q180" s="159">
        <v>0</v>
      </c>
      <c r="R180" s="159">
        <f t="shared" si="12"/>
        <v>0</v>
      </c>
      <c r="S180" s="159">
        <v>0</v>
      </c>
      <c r="T180" s="160">
        <f t="shared" si="13"/>
        <v>0</v>
      </c>
      <c r="AR180" s="161" t="s">
        <v>91</v>
      </c>
      <c r="AT180" s="161" t="s">
        <v>169</v>
      </c>
      <c r="AU180" s="161" t="s">
        <v>85</v>
      </c>
      <c r="AY180" s="17" t="s">
        <v>167</v>
      </c>
      <c r="BE180" s="96">
        <f t="shared" si="14"/>
        <v>0</v>
      </c>
      <c r="BF180" s="96">
        <f t="shared" si="15"/>
        <v>0</v>
      </c>
      <c r="BG180" s="96">
        <f t="shared" si="16"/>
        <v>0</v>
      </c>
      <c r="BH180" s="96">
        <f t="shared" si="17"/>
        <v>0</v>
      </c>
      <c r="BI180" s="96">
        <f t="shared" si="18"/>
        <v>0</v>
      </c>
      <c r="BJ180" s="17" t="s">
        <v>85</v>
      </c>
      <c r="BK180" s="162">
        <f t="shared" si="19"/>
        <v>0</v>
      </c>
      <c r="BL180" s="17" t="s">
        <v>91</v>
      </c>
      <c r="BM180" s="161" t="s">
        <v>440</v>
      </c>
    </row>
    <row r="181" spans="2:65" s="11" customFormat="1" ht="22.9" customHeight="1" x14ac:dyDescent="0.2">
      <c r="B181" s="137"/>
      <c r="D181" s="138" t="s">
        <v>75</v>
      </c>
      <c r="E181" s="147" t="s">
        <v>2388</v>
      </c>
      <c r="F181" s="147" t="s">
        <v>2389</v>
      </c>
      <c r="I181" s="140"/>
      <c r="J181" s="148">
        <f>BK181</f>
        <v>0</v>
      </c>
      <c r="L181" s="137"/>
      <c r="M181" s="142"/>
      <c r="P181" s="143">
        <f>SUM(P182:P206)</f>
        <v>0</v>
      </c>
      <c r="R181" s="143">
        <f>SUM(R182:R206)</f>
        <v>0</v>
      </c>
      <c r="T181" s="144">
        <f>SUM(T182:T206)</f>
        <v>0</v>
      </c>
      <c r="AR181" s="138" t="s">
        <v>81</v>
      </c>
      <c r="AT181" s="145" t="s">
        <v>75</v>
      </c>
      <c r="AU181" s="145" t="s">
        <v>81</v>
      </c>
      <c r="AY181" s="138" t="s">
        <v>167</v>
      </c>
      <c r="BK181" s="146">
        <f>SUM(BK182:BK206)</f>
        <v>0</v>
      </c>
    </row>
    <row r="182" spans="2:65" s="1" customFormat="1" ht="76.349999999999994" customHeight="1" x14ac:dyDescent="0.2">
      <c r="B182" s="149"/>
      <c r="C182" s="150" t="s">
        <v>442</v>
      </c>
      <c r="D182" s="150" t="s">
        <v>169</v>
      </c>
      <c r="E182" s="151" t="s">
        <v>2390</v>
      </c>
      <c r="F182" s="152" t="s">
        <v>2391</v>
      </c>
      <c r="G182" s="153" t="s">
        <v>254</v>
      </c>
      <c r="H182" s="154">
        <v>1</v>
      </c>
      <c r="I182" s="155"/>
      <c r="J182" s="154">
        <f t="shared" ref="J182:J206" si="20">ROUND(I182*H182,3)</f>
        <v>0</v>
      </c>
      <c r="K182" s="156"/>
      <c r="L182" s="33"/>
      <c r="M182" s="157" t="s">
        <v>1</v>
      </c>
      <c r="N182" s="158" t="s">
        <v>42</v>
      </c>
      <c r="P182" s="159">
        <f t="shared" ref="P182:P206" si="21">O182*H182</f>
        <v>0</v>
      </c>
      <c r="Q182" s="159">
        <v>0</v>
      </c>
      <c r="R182" s="159">
        <f t="shared" ref="R182:R206" si="22">Q182*H182</f>
        <v>0</v>
      </c>
      <c r="S182" s="159">
        <v>0</v>
      </c>
      <c r="T182" s="160">
        <f t="shared" ref="T182:T206" si="23">S182*H182</f>
        <v>0</v>
      </c>
      <c r="AR182" s="161" t="s">
        <v>91</v>
      </c>
      <c r="AT182" s="161" t="s">
        <v>169</v>
      </c>
      <c r="AU182" s="161" t="s">
        <v>85</v>
      </c>
      <c r="AY182" s="17" t="s">
        <v>167</v>
      </c>
      <c r="BE182" s="96">
        <f t="shared" ref="BE182:BE206" si="24">IF(N182="základná",J182,0)</f>
        <v>0</v>
      </c>
      <c r="BF182" s="96">
        <f t="shared" ref="BF182:BF206" si="25">IF(N182="znížená",J182,0)</f>
        <v>0</v>
      </c>
      <c r="BG182" s="96">
        <f t="shared" ref="BG182:BG206" si="26">IF(N182="zákl. prenesená",J182,0)</f>
        <v>0</v>
      </c>
      <c r="BH182" s="96">
        <f t="shared" ref="BH182:BH206" si="27">IF(N182="zníž. prenesená",J182,0)</f>
        <v>0</v>
      </c>
      <c r="BI182" s="96">
        <f t="shared" ref="BI182:BI206" si="28">IF(N182="nulová",J182,0)</f>
        <v>0</v>
      </c>
      <c r="BJ182" s="17" t="s">
        <v>85</v>
      </c>
      <c r="BK182" s="162">
        <f t="shared" ref="BK182:BK206" si="29">ROUND(I182*H182,3)</f>
        <v>0</v>
      </c>
      <c r="BL182" s="17" t="s">
        <v>91</v>
      </c>
      <c r="BM182" s="161" t="s">
        <v>443</v>
      </c>
    </row>
    <row r="183" spans="2:65" s="1" customFormat="1" ht="49.15" customHeight="1" x14ac:dyDescent="0.2">
      <c r="B183" s="149"/>
      <c r="C183" s="150" t="s">
        <v>307</v>
      </c>
      <c r="D183" s="150" t="s">
        <v>169</v>
      </c>
      <c r="E183" s="151" t="s">
        <v>2392</v>
      </c>
      <c r="F183" s="152" t="s">
        <v>2293</v>
      </c>
      <c r="G183" s="153" t="s">
        <v>254</v>
      </c>
      <c r="H183" s="154">
        <v>1</v>
      </c>
      <c r="I183" s="155"/>
      <c r="J183" s="154">
        <f t="shared" si="20"/>
        <v>0</v>
      </c>
      <c r="K183" s="156"/>
      <c r="L183" s="33"/>
      <c r="M183" s="157" t="s">
        <v>1</v>
      </c>
      <c r="N183" s="158" t="s">
        <v>42</v>
      </c>
      <c r="P183" s="159">
        <f t="shared" si="21"/>
        <v>0</v>
      </c>
      <c r="Q183" s="159">
        <v>0</v>
      </c>
      <c r="R183" s="159">
        <f t="shared" si="22"/>
        <v>0</v>
      </c>
      <c r="S183" s="159">
        <v>0</v>
      </c>
      <c r="T183" s="160">
        <f t="shared" si="23"/>
        <v>0</v>
      </c>
      <c r="AR183" s="161" t="s">
        <v>91</v>
      </c>
      <c r="AT183" s="161" t="s">
        <v>169</v>
      </c>
      <c r="AU183" s="161" t="s">
        <v>85</v>
      </c>
      <c r="AY183" s="17" t="s">
        <v>167</v>
      </c>
      <c r="BE183" s="96">
        <f t="shared" si="24"/>
        <v>0</v>
      </c>
      <c r="BF183" s="96">
        <f t="shared" si="25"/>
        <v>0</v>
      </c>
      <c r="BG183" s="96">
        <f t="shared" si="26"/>
        <v>0</v>
      </c>
      <c r="BH183" s="96">
        <f t="shared" si="27"/>
        <v>0</v>
      </c>
      <c r="BI183" s="96">
        <f t="shared" si="28"/>
        <v>0</v>
      </c>
      <c r="BJ183" s="17" t="s">
        <v>85</v>
      </c>
      <c r="BK183" s="162">
        <f t="shared" si="29"/>
        <v>0</v>
      </c>
      <c r="BL183" s="17" t="s">
        <v>91</v>
      </c>
      <c r="BM183" s="161" t="s">
        <v>446</v>
      </c>
    </row>
    <row r="184" spans="2:65" s="1" customFormat="1" ht="37.9" customHeight="1" x14ac:dyDescent="0.2">
      <c r="B184" s="149"/>
      <c r="C184" s="150" t="s">
        <v>449</v>
      </c>
      <c r="D184" s="150" t="s">
        <v>169</v>
      </c>
      <c r="E184" s="151" t="s">
        <v>2393</v>
      </c>
      <c r="F184" s="152" t="s">
        <v>2394</v>
      </c>
      <c r="G184" s="153" t="s">
        <v>254</v>
      </c>
      <c r="H184" s="154">
        <v>1</v>
      </c>
      <c r="I184" s="155"/>
      <c r="J184" s="154">
        <f t="shared" si="20"/>
        <v>0</v>
      </c>
      <c r="K184" s="156"/>
      <c r="L184" s="33"/>
      <c r="M184" s="157" t="s">
        <v>1</v>
      </c>
      <c r="N184" s="158" t="s">
        <v>42</v>
      </c>
      <c r="P184" s="159">
        <f t="shared" si="21"/>
        <v>0</v>
      </c>
      <c r="Q184" s="159">
        <v>0</v>
      </c>
      <c r="R184" s="159">
        <f t="shared" si="22"/>
        <v>0</v>
      </c>
      <c r="S184" s="159">
        <v>0</v>
      </c>
      <c r="T184" s="160">
        <f t="shared" si="23"/>
        <v>0</v>
      </c>
      <c r="AR184" s="161" t="s">
        <v>91</v>
      </c>
      <c r="AT184" s="161" t="s">
        <v>169</v>
      </c>
      <c r="AU184" s="161" t="s">
        <v>85</v>
      </c>
      <c r="AY184" s="17" t="s">
        <v>167</v>
      </c>
      <c r="BE184" s="96">
        <f t="shared" si="24"/>
        <v>0</v>
      </c>
      <c r="BF184" s="96">
        <f t="shared" si="25"/>
        <v>0</v>
      </c>
      <c r="BG184" s="96">
        <f t="shared" si="26"/>
        <v>0</v>
      </c>
      <c r="BH184" s="96">
        <f t="shared" si="27"/>
        <v>0</v>
      </c>
      <c r="BI184" s="96">
        <f t="shared" si="28"/>
        <v>0</v>
      </c>
      <c r="BJ184" s="17" t="s">
        <v>85</v>
      </c>
      <c r="BK184" s="162">
        <f t="shared" si="29"/>
        <v>0</v>
      </c>
      <c r="BL184" s="17" t="s">
        <v>91</v>
      </c>
      <c r="BM184" s="161" t="s">
        <v>452</v>
      </c>
    </row>
    <row r="185" spans="2:65" s="1" customFormat="1" ht="16.5" customHeight="1" x14ac:dyDescent="0.2">
      <c r="B185" s="149"/>
      <c r="C185" s="150" t="s">
        <v>319</v>
      </c>
      <c r="D185" s="150" t="s">
        <v>169</v>
      </c>
      <c r="E185" s="151" t="s">
        <v>2395</v>
      </c>
      <c r="F185" s="152" t="s">
        <v>2396</v>
      </c>
      <c r="G185" s="153" t="s">
        <v>254</v>
      </c>
      <c r="H185" s="154">
        <v>1</v>
      </c>
      <c r="I185" s="155"/>
      <c r="J185" s="154">
        <f t="shared" si="20"/>
        <v>0</v>
      </c>
      <c r="K185" s="156"/>
      <c r="L185" s="33"/>
      <c r="M185" s="157" t="s">
        <v>1</v>
      </c>
      <c r="N185" s="158" t="s">
        <v>42</v>
      </c>
      <c r="P185" s="159">
        <f t="shared" si="21"/>
        <v>0</v>
      </c>
      <c r="Q185" s="159">
        <v>0</v>
      </c>
      <c r="R185" s="159">
        <f t="shared" si="22"/>
        <v>0</v>
      </c>
      <c r="S185" s="159">
        <v>0</v>
      </c>
      <c r="T185" s="160">
        <f t="shared" si="23"/>
        <v>0</v>
      </c>
      <c r="AR185" s="161" t="s">
        <v>91</v>
      </c>
      <c r="AT185" s="161" t="s">
        <v>169</v>
      </c>
      <c r="AU185" s="161" t="s">
        <v>85</v>
      </c>
      <c r="AY185" s="17" t="s">
        <v>167</v>
      </c>
      <c r="BE185" s="96">
        <f t="shared" si="24"/>
        <v>0</v>
      </c>
      <c r="BF185" s="96">
        <f t="shared" si="25"/>
        <v>0</v>
      </c>
      <c r="BG185" s="96">
        <f t="shared" si="26"/>
        <v>0</v>
      </c>
      <c r="BH185" s="96">
        <f t="shared" si="27"/>
        <v>0</v>
      </c>
      <c r="BI185" s="96">
        <f t="shared" si="28"/>
        <v>0</v>
      </c>
      <c r="BJ185" s="17" t="s">
        <v>85</v>
      </c>
      <c r="BK185" s="162">
        <f t="shared" si="29"/>
        <v>0</v>
      </c>
      <c r="BL185" s="17" t="s">
        <v>91</v>
      </c>
      <c r="BM185" s="161" t="s">
        <v>457</v>
      </c>
    </row>
    <row r="186" spans="2:65" s="1" customFormat="1" ht="24.2" customHeight="1" x14ac:dyDescent="0.2">
      <c r="B186" s="149"/>
      <c r="C186" s="150" t="s">
        <v>458</v>
      </c>
      <c r="D186" s="150" t="s">
        <v>169</v>
      </c>
      <c r="E186" s="151" t="s">
        <v>2397</v>
      </c>
      <c r="F186" s="152" t="s">
        <v>2299</v>
      </c>
      <c r="G186" s="153" t="s">
        <v>254</v>
      </c>
      <c r="H186" s="154">
        <v>2</v>
      </c>
      <c r="I186" s="155"/>
      <c r="J186" s="154">
        <f t="shared" si="20"/>
        <v>0</v>
      </c>
      <c r="K186" s="156"/>
      <c r="L186" s="33"/>
      <c r="M186" s="157" t="s">
        <v>1</v>
      </c>
      <c r="N186" s="158" t="s">
        <v>42</v>
      </c>
      <c r="P186" s="159">
        <f t="shared" si="21"/>
        <v>0</v>
      </c>
      <c r="Q186" s="159">
        <v>0</v>
      </c>
      <c r="R186" s="159">
        <f t="shared" si="22"/>
        <v>0</v>
      </c>
      <c r="S186" s="159">
        <v>0</v>
      </c>
      <c r="T186" s="160">
        <f t="shared" si="23"/>
        <v>0</v>
      </c>
      <c r="AR186" s="161" t="s">
        <v>91</v>
      </c>
      <c r="AT186" s="161" t="s">
        <v>169</v>
      </c>
      <c r="AU186" s="161" t="s">
        <v>85</v>
      </c>
      <c r="AY186" s="17" t="s">
        <v>167</v>
      </c>
      <c r="BE186" s="96">
        <f t="shared" si="24"/>
        <v>0</v>
      </c>
      <c r="BF186" s="96">
        <f t="shared" si="25"/>
        <v>0</v>
      </c>
      <c r="BG186" s="96">
        <f t="shared" si="26"/>
        <v>0</v>
      </c>
      <c r="BH186" s="96">
        <f t="shared" si="27"/>
        <v>0</v>
      </c>
      <c r="BI186" s="96">
        <f t="shared" si="28"/>
        <v>0</v>
      </c>
      <c r="BJ186" s="17" t="s">
        <v>85</v>
      </c>
      <c r="BK186" s="162">
        <f t="shared" si="29"/>
        <v>0</v>
      </c>
      <c r="BL186" s="17" t="s">
        <v>91</v>
      </c>
      <c r="BM186" s="161" t="s">
        <v>461</v>
      </c>
    </row>
    <row r="187" spans="2:65" s="1" customFormat="1" ht="24.2" customHeight="1" x14ac:dyDescent="0.2">
      <c r="B187" s="149"/>
      <c r="C187" s="150" t="s">
        <v>326</v>
      </c>
      <c r="D187" s="150" t="s">
        <v>169</v>
      </c>
      <c r="E187" s="151" t="s">
        <v>2398</v>
      </c>
      <c r="F187" s="152" t="s">
        <v>2399</v>
      </c>
      <c r="G187" s="153" t="s">
        <v>254</v>
      </c>
      <c r="H187" s="154">
        <v>2</v>
      </c>
      <c r="I187" s="155"/>
      <c r="J187" s="154">
        <f t="shared" si="20"/>
        <v>0</v>
      </c>
      <c r="K187" s="156"/>
      <c r="L187" s="33"/>
      <c r="M187" s="157" t="s">
        <v>1</v>
      </c>
      <c r="N187" s="158" t="s">
        <v>42</v>
      </c>
      <c r="P187" s="159">
        <f t="shared" si="21"/>
        <v>0</v>
      </c>
      <c r="Q187" s="159">
        <v>0</v>
      </c>
      <c r="R187" s="159">
        <f t="shared" si="22"/>
        <v>0</v>
      </c>
      <c r="S187" s="159">
        <v>0</v>
      </c>
      <c r="T187" s="160">
        <f t="shared" si="23"/>
        <v>0</v>
      </c>
      <c r="AR187" s="161" t="s">
        <v>91</v>
      </c>
      <c r="AT187" s="161" t="s">
        <v>169</v>
      </c>
      <c r="AU187" s="161" t="s">
        <v>85</v>
      </c>
      <c r="AY187" s="17" t="s">
        <v>167</v>
      </c>
      <c r="BE187" s="96">
        <f t="shared" si="24"/>
        <v>0</v>
      </c>
      <c r="BF187" s="96">
        <f t="shared" si="25"/>
        <v>0</v>
      </c>
      <c r="BG187" s="96">
        <f t="shared" si="26"/>
        <v>0</v>
      </c>
      <c r="BH187" s="96">
        <f t="shared" si="27"/>
        <v>0</v>
      </c>
      <c r="BI187" s="96">
        <f t="shared" si="28"/>
        <v>0</v>
      </c>
      <c r="BJ187" s="17" t="s">
        <v>85</v>
      </c>
      <c r="BK187" s="162">
        <f t="shared" si="29"/>
        <v>0</v>
      </c>
      <c r="BL187" s="17" t="s">
        <v>91</v>
      </c>
      <c r="BM187" s="161" t="s">
        <v>465</v>
      </c>
    </row>
    <row r="188" spans="2:65" s="1" customFormat="1" ht="16.5" customHeight="1" x14ac:dyDescent="0.2">
      <c r="B188" s="149"/>
      <c r="C188" s="150" t="s">
        <v>467</v>
      </c>
      <c r="D188" s="150" t="s">
        <v>169</v>
      </c>
      <c r="E188" s="151" t="s">
        <v>2400</v>
      </c>
      <c r="F188" s="152" t="s">
        <v>2401</v>
      </c>
      <c r="G188" s="153" t="s">
        <v>254</v>
      </c>
      <c r="H188" s="154">
        <v>2</v>
      </c>
      <c r="I188" s="155"/>
      <c r="J188" s="154">
        <f t="shared" si="20"/>
        <v>0</v>
      </c>
      <c r="K188" s="156"/>
      <c r="L188" s="33"/>
      <c r="M188" s="157" t="s">
        <v>1</v>
      </c>
      <c r="N188" s="158" t="s">
        <v>42</v>
      </c>
      <c r="P188" s="159">
        <f t="shared" si="21"/>
        <v>0</v>
      </c>
      <c r="Q188" s="159">
        <v>0</v>
      </c>
      <c r="R188" s="159">
        <f t="shared" si="22"/>
        <v>0</v>
      </c>
      <c r="S188" s="159">
        <v>0</v>
      </c>
      <c r="T188" s="160">
        <f t="shared" si="23"/>
        <v>0</v>
      </c>
      <c r="AR188" s="161" t="s">
        <v>91</v>
      </c>
      <c r="AT188" s="161" t="s">
        <v>169</v>
      </c>
      <c r="AU188" s="161" t="s">
        <v>85</v>
      </c>
      <c r="AY188" s="17" t="s">
        <v>167</v>
      </c>
      <c r="BE188" s="96">
        <f t="shared" si="24"/>
        <v>0</v>
      </c>
      <c r="BF188" s="96">
        <f t="shared" si="25"/>
        <v>0</v>
      </c>
      <c r="BG188" s="96">
        <f t="shared" si="26"/>
        <v>0</v>
      </c>
      <c r="BH188" s="96">
        <f t="shared" si="27"/>
        <v>0</v>
      </c>
      <c r="BI188" s="96">
        <f t="shared" si="28"/>
        <v>0</v>
      </c>
      <c r="BJ188" s="17" t="s">
        <v>85</v>
      </c>
      <c r="BK188" s="162">
        <f t="shared" si="29"/>
        <v>0</v>
      </c>
      <c r="BL188" s="17" t="s">
        <v>91</v>
      </c>
      <c r="BM188" s="161" t="s">
        <v>468</v>
      </c>
    </row>
    <row r="189" spans="2:65" s="1" customFormat="1" ht="16.5" customHeight="1" x14ac:dyDescent="0.2">
      <c r="B189" s="149"/>
      <c r="C189" s="150" t="s">
        <v>332</v>
      </c>
      <c r="D189" s="150" t="s">
        <v>169</v>
      </c>
      <c r="E189" s="151" t="s">
        <v>2402</v>
      </c>
      <c r="F189" s="152" t="s">
        <v>2403</v>
      </c>
      <c r="G189" s="153" t="s">
        <v>254</v>
      </c>
      <c r="H189" s="154">
        <v>2</v>
      </c>
      <c r="I189" s="155"/>
      <c r="J189" s="154">
        <f t="shared" si="20"/>
        <v>0</v>
      </c>
      <c r="K189" s="156"/>
      <c r="L189" s="33"/>
      <c r="M189" s="157" t="s">
        <v>1</v>
      </c>
      <c r="N189" s="158" t="s">
        <v>42</v>
      </c>
      <c r="P189" s="159">
        <f t="shared" si="21"/>
        <v>0</v>
      </c>
      <c r="Q189" s="159">
        <v>0</v>
      </c>
      <c r="R189" s="159">
        <f t="shared" si="22"/>
        <v>0</v>
      </c>
      <c r="S189" s="159">
        <v>0</v>
      </c>
      <c r="T189" s="160">
        <f t="shared" si="23"/>
        <v>0</v>
      </c>
      <c r="AR189" s="161" t="s">
        <v>91</v>
      </c>
      <c r="AT189" s="161" t="s">
        <v>169</v>
      </c>
      <c r="AU189" s="161" t="s">
        <v>85</v>
      </c>
      <c r="AY189" s="17" t="s">
        <v>167</v>
      </c>
      <c r="BE189" s="96">
        <f t="shared" si="24"/>
        <v>0</v>
      </c>
      <c r="BF189" s="96">
        <f t="shared" si="25"/>
        <v>0</v>
      </c>
      <c r="BG189" s="96">
        <f t="shared" si="26"/>
        <v>0</v>
      </c>
      <c r="BH189" s="96">
        <f t="shared" si="27"/>
        <v>0</v>
      </c>
      <c r="BI189" s="96">
        <f t="shared" si="28"/>
        <v>0</v>
      </c>
      <c r="BJ189" s="17" t="s">
        <v>85</v>
      </c>
      <c r="BK189" s="162">
        <f t="shared" si="29"/>
        <v>0</v>
      </c>
      <c r="BL189" s="17" t="s">
        <v>91</v>
      </c>
      <c r="BM189" s="161" t="s">
        <v>472</v>
      </c>
    </row>
    <row r="190" spans="2:65" s="1" customFormat="1" ht="21.75" customHeight="1" x14ac:dyDescent="0.2">
      <c r="B190" s="149"/>
      <c r="C190" s="150" t="s">
        <v>474</v>
      </c>
      <c r="D190" s="150" t="s">
        <v>169</v>
      </c>
      <c r="E190" s="151" t="s">
        <v>2404</v>
      </c>
      <c r="F190" s="152" t="s">
        <v>2405</v>
      </c>
      <c r="G190" s="153" t="s">
        <v>254</v>
      </c>
      <c r="H190" s="154">
        <v>2</v>
      </c>
      <c r="I190" s="155"/>
      <c r="J190" s="154">
        <f t="shared" si="20"/>
        <v>0</v>
      </c>
      <c r="K190" s="156"/>
      <c r="L190" s="33"/>
      <c r="M190" s="157" t="s">
        <v>1</v>
      </c>
      <c r="N190" s="158" t="s">
        <v>42</v>
      </c>
      <c r="P190" s="159">
        <f t="shared" si="21"/>
        <v>0</v>
      </c>
      <c r="Q190" s="159">
        <v>0</v>
      </c>
      <c r="R190" s="159">
        <f t="shared" si="22"/>
        <v>0</v>
      </c>
      <c r="S190" s="159">
        <v>0</v>
      </c>
      <c r="T190" s="160">
        <f t="shared" si="23"/>
        <v>0</v>
      </c>
      <c r="AR190" s="161" t="s">
        <v>91</v>
      </c>
      <c r="AT190" s="161" t="s">
        <v>169</v>
      </c>
      <c r="AU190" s="161" t="s">
        <v>85</v>
      </c>
      <c r="AY190" s="17" t="s">
        <v>167</v>
      </c>
      <c r="BE190" s="96">
        <f t="shared" si="24"/>
        <v>0</v>
      </c>
      <c r="BF190" s="96">
        <f t="shared" si="25"/>
        <v>0</v>
      </c>
      <c r="BG190" s="96">
        <f t="shared" si="26"/>
        <v>0</v>
      </c>
      <c r="BH190" s="96">
        <f t="shared" si="27"/>
        <v>0</v>
      </c>
      <c r="BI190" s="96">
        <f t="shared" si="28"/>
        <v>0</v>
      </c>
      <c r="BJ190" s="17" t="s">
        <v>85</v>
      </c>
      <c r="BK190" s="162">
        <f t="shared" si="29"/>
        <v>0</v>
      </c>
      <c r="BL190" s="17" t="s">
        <v>91</v>
      </c>
      <c r="BM190" s="161" t="s">
        <v>477</v>
      </c>
    </row>
    <row r="191" spans="2:65" s="1" customFormat="1" ht="37.9" customHeight="1" x14ac:dyDescent="0.2">
      <c r="B191" s="149"/>
      <c r="C191" s="150" t="s">
        <v>338</v>
      </c>
      <c r="D191" s="150" t="s">
        <v>169</v>
      </c>
      <c r="E191" s="151" t="s">
        <v>2406</v>
      </c>
      <c r="F191" s="152" t="s">
        <v>2407</v>
      </c>
      <c r="G191" s="153" t="s">
        <v>254</v>
      </c>
      <c r="H191" s="154">
        <v>5</v>
      </c>
      <c r="I191" s="155"/>
      <c r="J191" s="154">
        <f t="shared" si="20"/>
        <v>0</v>
      </c>
      <c r="K191" s="156"/>
      <c r="L191" s="33"/>
      <c r="M191" s="157" t="s">
        <v>1</v>
      </c>
      <c r="N191" s="158" t="s">
        <v>42</v>
      </c>
      <c r="P191" s="159">
        <f t="shared" si="21"/>
        <v>0</v>
      </c>
      <c r="Q191" s="159">
        <v>0</v>
      </c>
      <c r="R191" s="159">
        <f t="shared" si="22"/>
        <v>0</v>
      </c>
      <c r="S191" s="159">
        <v>0</v>
      </c>
      <c r="T191" s="160">
        <f t="shared" si="23"/>
        <v>0</v>
      </c>
      <c r="AR191" s="161" t="s">
        <v>91</v>
      </c>
      <c r="AT191" s="161" t="s">
        <v>169</v>
      </c>
      <c r="AU191" s="161" t="s">
        <v>85</v>
      </c>
      <c r="AY191" s="17" t="s">
        <v>167</v>
      </c>
      <c r="BE191" s="96">
        <f t="shared" si="24"/>
        <v>0</v>
      </c>
      <c r="BF191" s="96">
        <f t="shared" si="25"/>
        <v>0</v>
      </c>
      <c r="BG191" s="96">
        <f t="shared" si="26"/>
        <v>0</v>
      </c>
      <c r="BH191" s="96">
        <f t="shared" si="27"/>
        <v>0</v>
      </c>
      <c r="BI191" s="96">
        <f t="shared" si="28"/>
        <v>0</v>
      </c>
      <c r="BJ191" s="17" t="s">
        <v>85</v>
      </c>
      <c r="BK191" s="162">
        <f t="shared" si="29"/>
        <v>0</v>
      </c>
      <c r="BL191" s="17" t="s">
        <v>91</v>
      </c>
      <c r="BM191" s="161" t="s">
        <v>482</v>
      </c>
    </row>
    <row r="192" spans="2:65" s="1" customFormat="1" ht="24.2" customHeight="1" x14ac:dyDescent="0.2">
      <c r="B192" s="149"/>
      <c r="C192" s="150" t="s">
        <v>485</v>
      </c>
      <c r="D192" s="150" t="s">
        <v>169</v>
      </c>
      <c r="E192" s="151" t="s">
        <v>2408</v>
      </c>
      <c r="F192" s="152" t="s">
        <v>2409</v>
      </c>
      <c r="G192" s="153" t="s">
        <v>254</v>
      </c>
      <c r="H192" s="154">
        <v>1</v>
      </c>
      <c r="I192" s="155"/>
      <c r="J192" s="154">
        <f t="shared" si="20"/>
        <v>0</v>
      </c>
      <c r="K192" s="156"/>
      <c r="L192" s="33"/>
      <c r="M192" s="157" t="s">
        <v>1</v>
      </c>
      <c r="N192" s="158" t="s">
        <v>42</v>
      </c>
      <c r="P192" s="159">
        <f t="shared" si="21"/>
        <v>0</v>
      </c>
      <c r="Q192" s="159">
        <v>0</v>
      </c>
      <c r="R192" s="159">
        <f t="shared" si="22"/>
        <v>0</v>
      </c>
      <c r="S192" s="159">
        <v>0</v>
      </c>
      <c r="T192" s="160">
        <f t="shared" si="23"/>
        <v>0</v>
      </c>
      <c r="AR192" s="161" t="s">
        <v>91</v>
      </c>
      <c r="AT192" s="161" t="s">
        <v>169</v>
      </c>
      <c r="AU192" s="161" t="s">
        <v>85</v>
      </c>
      <c r="AY192" s="17" t="s">
        <v>167</v>
      </c>
      <c r="BE192" s="96">
        <f t="shared" si="24"/>
        <v>0</v>
      </c>
      <c r="BF192" s="96">
        <f t="shared" si="25"/>
        <v>0</v>
      </c>
      <c r="BG192" s="96">
        <f t="shared" si="26"/>
        <v>0</v>
      </c>
      <c r="BH192" s="96">
        <f t="shared" si="27"/>
        <v>0</v>
      </c>
      <c r="BI192" s="96">
        <f t="shared" si="28"/>
        <v>0</v>
      </c>
      <c r="BJ192" s="17" t="s">
        <v>85</v>
      </c>
      <c r="BK192" s="162">
        <f t="shared" si="29"/>
        <v>0</v>
      </c>
      <c r="BL192" s="17" t="s">
        <v>91</v>
      </c>
      <c r="BM192" s="161" t="s">
        <v>488</v>
      </c>
    </row>
    <row r="193" spans="2:65" s="1" customFormat="1" ht="24.2" customHeight="1" x14ac:dyDescent="0.2">
      <c r="B193" s="149"/>
      <c r="C193" s="150" t="s">
        <v>344</v>
      </c>
      <c r="D193" s="150" t="s">
        <v>169</v>
      </c>
      <c r="E193" s="151" t="s">
        <v>2410</v>
      </c>
      <c r="F193" s="152" t="s">
        <v>2411</v>
      </c>
      <c r="G193" s="153" t="s">
        <v>254</v>
      </c>
      <c r="H193" s="154">
        <v>1</v>
      </c>
      <c r="I193" s="155"/>
      <c r="J193" s="154">
        <f t="shared" si="20"/>
        <v>0</v>
      </c>
      <c r="K193" s="156"/>
      <c r="L193" s="33"/>
      <c r="M193" s="157" t="s">
        <v>1</v>
      </c>
      <c r="N193" s="158" t="s">
        <v>42</v>
      </c>
      <c r="P193" s="159">
        <f t="shared" si="21"/>
        <v>0</v>
      </c>
      <c r="Q193" s="159">
        <v>0</v>
      </c>
      <c r="R193" s="159">
        <f t="shared" si="22"/>
        <v>0</v>
      </c>
      <c r="S193" s="159">
        <v>0</v>
      </c>
      <c r="T193" s="160">
        <f t="shared" si="23"/>
        <v>0</v>
      </c>
      <c r="AR193" s="161" t="s">
        <v>91</v>
      </c>
      <c r="AT193" s="161" t="s">
        <v>169</v>
      </c>
      <c r="AU193" s="161" t="s">
        <v>85</v>
      </c>
      <c r="AY193" s="17" t="s">
        <v>167</v>
      </c>
      <c r="BE193" s="96">
        <f t="shared" si="24"/>
        <v>0</v>
      </c>
      <c r="BF193" s="96">
        <f t="shared" si="25"/>
        <v>0</v>
      </c>
      <c r="BG193" s="96">
        <f t="shared" si="26"/>
        <v>0</v>
      </c>
      <c r="BH193" s="96">
        <f t="shared" si="27"/>
        <v>0</v>
      </c>
      <c r="BI193" s="96">
        <f t="shared" si="28"/>
        <v>0</v>
      </c>
      <c r="BJ193" s="17" t="s">
        <v>85</v>
      </c>
      <c r="BK193" s="162">
        <f t="shared" si="29"/>
        <v>0</v>
      </c>
      <c r="BL193" s="17" t="s">
        <v>91</v>
      </c>
      <c r="BM193" s="161" t="s">
        <v>492</v>
      </c>
    </row>
    <row r="194" spans="2:65" s="1" customFormat="1" ht="16.5" customHeight="1" x14ac:dyDescent="0.2">
      <c r="B194" s="149"/>
      <c r="C194" s="150" t="s">
        <v>496</v>
      </c>
      <c r="D194" s="150" t="s">
        <v>169</v>
      </c>
      <c r="E194" s="151" t="s">
        <v>2412</v>
      </c>
      <c r="F194" s="152" t="s">
        <v>2323</v>
      </c>
      <c r="G194" s="153" t="s">
        <v>254</v>
      </c>
      <c r="H194" s="154">
        <v>1</v>
      </c>
      <c r="I194" s="155"/>
      <c r="J194" s="154">
        <f t="shared" si="20"/>
        <v>0</v>
      </c>
      <c r="K194" s="156"/>
      <c r="L194" s="33"/>
      <c r="M194" s="157" t="s">
        <v>1</v>
      </c>
      <c r="N194" s="158" t="s">
        <v>42</v>
      </c>
      <c r="P194" s="159">
        <f t="shared" si="21"/>
        <v>0</v>
      </c>
      <c r="Q194" s="159">
        <v>0</v>
      </c>
      <c r="R194" s="159">
        <f t="shared" si="22"/>
        <v>0</v>
      </c>
      <c r="S194" s="159">
        <v>0</v>
      </c>
      <c r="T194" s="160">
        <f t="shared" si="23"/>
        <v>0</v>
      </c>
      <c r="AR194" s="161" t="s">
        <v>91</v>
      </c>
      <c r="AT194" s="161" t="s">
        <v>169</v>
      </c>
      <c r="AU194" s="161" t="s">
        <v>85</v>
      </c>
      <c r="AY194" s="17" t="s">
        <v>167</v>
      </c>
      <c r="BE194" s="96">
        <f t="shared" si="24"/>
        <v>0</v>
      </c>
      <c r="BF194" s="96">
        <f t="shared" si="25"/>
        <v>0</v>
      </c>
      <c r="BG194" s="96">
        <f t="shared" si="26"/>
        <v>0</v>
      </c>
      <c r="BH194" s="96">
        <f t="shared" si="27"/>
        <v>0</v>
      </c>
      <c r="BI194" s="96">
        <f t="shared" si="28"/>
        <v>0</v>
      </c>
      <c r="BJ194" s="17" t="s">
        <v>85</v>
      </c>
      <c r="BK194" s="162">
        <f t="shared" si="29"/>
        <v>0</v>
      </c>
      <c r="BL194" s="17" t="s">
        <v>91</v>
      </c>
      <c r="BM194" s="161" t="s">
        <v>499</v>
      </c>
    </row>
    <row r="195" spans="2:65" s="1" customFormat="1" ht="16.5" customHeight="1" x14ac:dyDescent="0.2">
      <c r="B195" s="149"/>
      <c r="C195" s="150" t="s">
        <v>351</v>
      </c>
      <c r="D195" s="150" t="s">
        <v>169</v>
      </c>
      <c r="E195" s="151" t="s">
        <v>2413</v>
      </c>
      <c r="F195" s="152" t="s">
        <v>2414</v>
      </c>
      <c r="G195" s="153" t="s">
        <v>254</v>
      </c>
      <c r="H195" s="154">
        <v>1</v>
      </c>
      <c r="I195" s="155"/>
      <c r="J195" s="154">
        <f t="shared" si="20"/>
        <v>0</v>
      </c>
      <c r="K195" s="156"/>
      <c r="L195" s="33"/>
      <c r="M195" s="157" t="s">
        <v>1</v>
      </c>
      <c r="N195" s="158" t="s">
        <v>42</v>
      </c>
      <c r="P195" s="159">
        <f t="shared" si="21"/>
        <v>0</v>
      </c>
      <c r="Q195" s="159">
        <v>0</v>
      </c>
      <c r="R195" s="159">
        <f t="shared" si="22"/>
        <v>0</v>
      </c>
      <c r="S195" s="159">
        <v>0</v>
      </c>
      <c r="T195" s="160">
        <f t="shared" si="23"/>
        <v>0</v>
      </c>
      <c r="AR195" s="161" t="s">
        <v>91</v>
      </c>
      <c r="AT195" s="161" t="s">
        <v>169</v>
      </c>
      <c r="AU195" s="161" t="s">
        <v>85</v>
      </c>
      <c r="AY195" s="17" t="s">
        <v>167</v>
      </c>
      <c r="BE195" s="96">
        <f t="shared" si="24"/>
        <v>0</v>
      </c>
      <c r="BF195" s="96">
        <f t="shared" si="25"/>
        <v>0</v>
      </c>
      <c r="BG195" s="96">
        <f t="shared" si="26"/>
        <v>0</v>
      </c>
      <c r="BH195" s="96">
        <f t="shared" si="27"/>
        <v>0</v>
      </c>
      <c r="BI195" s="96">
        <f t="shared" si="28"/>
        <v>0</v>
      </c>
      <c r="BJ195" s="17" t="s">
        <v>85</v>
      </c>
      <c r="BK195" s="162">
        <f t="shared" si="29"/>
        <v>0</v>
      </c>
      <c r="BL195" s="17" t="s">
        <v>91</v>
      </c>
      <c r="BM195" s="161" t="s">
        <v>503</v>
      </c>
    </row>
    <row r="196" spans="2:65" s="1" customFormat="1" ht="16.5" customHeight="1" x14ac:dyDescent="0.2">
      <c r="B196" s="149"/>
      <c r="C196" s="150" t="s">
        <v>505</v>
      </c>
      <c r="D196" s="150" t="s">
        <v>169</v>
      </c>
      <c r="E196" s="151" t="s">
        <v>2415</v>
      </c>
      <c r="F196" s="152" t="s">
        <v>2327</v>
      </c>
      <c r="G196" s="153" t="s">
        <v>254</v>
      </c>
      <c r="H196" s="154">
        <v>2</v>
      </c>
      <c r="I196" s="155"/>
      <c r="J196" s="154">
        <f t="shared" si="20"/>
        <v>0</v>
      </c>
      <c r="K196" s="156"/>
      <c r="L196" s="33"/>
      <c r="M196" s="157" t="s">
        <v>1</v>
      </c>
      <c r="N196" s="158" t="s">
        <v>42</v>
      </c>
      <c r="P196" s="159">
        <f t="shared" si="21"/>
        <v>0</v>
      </c>
      <c r="Q196" s="159">
        <v>0</v>
      </c>
      <c r="R196" s="159">
        <f t="shared" si="22"/>
        <v>0</v>
      </c>
      <c r="S196" s="159">
        <v>0</v>
      </c>
      <c r="T196" s="160">
        <f t="shared" si="23"/>
        <v>0</v>
      </c>
      <c r="AR196" s="161" t="s">
        <v>91</v>
      </c>
      <c r="AT196" s="161" t="s">
        <v>169</v>
      </c>
      <c r="AU196" s="161" t="s">
        <v>85</v>
      </c>
      <c r="AY196" s="17" t="s">
        <v>167</v>
      </c>
      <c r="BE196" s="96">
        <f t="shared" si="24"/>
        <v>0</v>
      </c>
      <c r="BF196" s="96">
        <f t="shared" si="25"/>
        <v>0</v>
      </c>
      <c r="BG196" s="96">
        <f t="shared" si="26"/>
        <v>0</v>
      </c>
      <c r="BH196" s="96">
        <f t="shared" si="27"/>
        <v>0</v>
      </c>
      <c r="BI196" s="96">
        <f t="shared" si="28"/>
        <v>0</v>
      </c>
      <c r="BJ196" s="17" t="s">
        <v>85</v>
      </c>
      <c r="BK196" s="162">
        <f t="shared" si="29"/>
        <v>0</v>
      </c>
      <c r="BL196" s="17" t="s">
        <v>91</v>
      </c>
      <c r="BM196" s="161" t="s">
        <v>508</v>
      </c>
    </row>
    <row r="197" spans="2:65" s="1" customFormat="1" ht="16.5" customHeight="1" x14ac:dyDescent="0.2">
      <c r="B197" s="149"/>
      <c r="C197" s="150" t="s">
        <v>356</v>
      </c>
      <c r="D197" s="150" t="s">
        <v>169</v>
      </c>
      <c r="E197" s="151" t="s">
        <v>2416</v>
      </c>
      <c r="F197" s="152" t="s">
        <v>2338</v>
      </c>
      <c r="G197" s="153" t="s">
        <v>2336</v>
      </c>
      <c r="H197" s="154">
        <v>3</v>
      </c>
      <c r="I197" s="155"/>
      <c r="J197" s="154">
        <f t="shared" si="20"/>
        <v>0</v>
      </c>
      <c r="K197" s="156"/>
      <c r="L197" s="33"/>
      <c r="M197" s="157" t="s">
        <v>1</v>
      </c>
      <c r="N197" s="158" t="s">
        <v>42</v>
      </c>
      <c r="P197" s="159">
        <f t="shared" si="21"/>
        <v>0</v>
      </c>
      <c r="Q197" s="159">
        <v>0</v>
      </c>
      <c r="R197" s="159">
        <f t="shared" si="22"/>
        <v>0</v>
      </c>
      <c r="S197" s="159">
        <v>0</v>
      </c>
      <c r="T197" s="160">
        <f t="shared" si="23"/>
        <v>0</v>
      </c>
      <c r="AR197" s="161" t="s">
        <v>91</v>
      </c>
      <c r="AT197" s="161" t="s">
        <v>169</v>
      </c>
      <c r="AU197" s="161" t="s">
        <v>85</v>
      </c>
      <c r="AY197" s="17" t="s">
        <v>167</v>
      </c>
      <c r="BE197" s="96">
        <f t="shared" si="24"/>
        <v>0</v>
      </c>
      <c r="BF197" s="96">
        <f t="shared" si="25"/>
        <v>0</v>
      </c>
      <c r="BG197" s="96">
        <f t="shared" si="26"/>
        <v>0</v>
      </c>
      <c r="BH197" s="96">
        <f t="shared" si="27"/>
        <v>0</v>
      </c>
      <c r="BI197" s="96">
        <f t="shared" si="28"/>
        <v>0</v>
      </c>
      <c r="BJ197" s="17" t="s">
        <v>85</v>
      </c>
      <c r="BK197" s="162">
        <f t="shared" si="29"/>
        <v>0</v>
      </c>
      <c r="BL197" s="17" t="s">
        <v>91</v>
      </c>
      <c r="BM197" s="161" t="s">
        <v>517</v>
      </c>
    </row>
    <row r="198" spans="2:65" s="1" customFormat="1" ht="16.5" customHeight="1" x14ac:dyDescent="0.2">
      <c r="B198" s="149"/>
      <c r="C198" s="150" t="s">
        <v>541</v>
      </c>
      <c r="D198" s="150" t="s">
        <v>169</v>
      </c>
      <c r="E198" s="151" t="s">
        <v>2417</v>
      </c>
      <c r="F198" s="152" t="s">
        <v>2340</v>
      </c>
      <c r="G198" s="153" t="s">
        <v>2336</v>
      </c>
      <c r="H198" s="154">
        <v>4</v>
      </c>
      <c r="I198" s="155"/>
      <c r="J198" s="154">
        <f t="shared" si="20"/>
        <v>0</v>
      </c>
      <c r="K198" s="156"/>
      <c r="L198" s="33"/>
      <c r="M198" s="157" t="s">
        <v>1</v>
      </c>
      <c r="N198" s="158" t="s">
        <v>42</v>
      </c>
      <c r="P198" s="159">
        <f t="shared" si="21"/>
        <v>0</v>
      </c>
      <c r="Q198" s="159">
        <v>0</v>
      </c>
      <c r="R198" s="159">
        <f t="shared" si="22"/>
        <v>0</v>
      </c>
      <c r="S198" s="159">
        <v>0</v>
      </c>
      <c r="T198" s="160">
        <f t="shared" si="23"/>
        <v>0</v>
      </c>
      <c r="AR198" s="161" t="s">
        <v>91</v>
      </c>
      <c r="AT198" s="161" t="s">
        <v>169</v>
      </c>
      <c r="AU198" s="161" t="s">
        <v>85</v>
      </c>
      <c r="AY198" s="17" t="s">
        <v>167</v>
      </c>
      <c r="BE198" s="96">
        <f t="shared" si="24"/>
        <v>0</v>
      </c>
      <c r="BF198" s="96">
        <f t="shared" si="25"/>
        <v>0</v>
      </c>
      <c r="BG198" s="96">
        <f t="shared" si="26"/>
        <v>0</v>
      </c>
      <c r="BH198" s="96">
        <f t="shared" si="27"/>
        <v>0</v>
      </c>
      <c r="BI198" s="96">
        <f t="shared" si="28"/>
        <v>0</v>
      </c>
      <c r="BJ198" s="17" t="s">
        <v>85</v>
      </c>
      <c r="BK198" s="162">
        <f t="shared" si="29"/>
        <v>0</v>
      </c>
      <c r="BL198" s="17" t="s">
        <v>91</v>
      </c>
      <c r="BM198" s="161" t="s">
        <v>544</v>
      </c>
    </row>
    <row r="199" spans="2:65" s="1" customFormat="1" ht="16.5" customHeight="1" x14ac:dyDescent="0.2">
      <c r="B199" s="149"/>
      <c r="C199" s="150" t="s">
        <v>362</v>
      </c>
      <c r="D199" s="150" t="s">
        <v>169</v>
      </c>
      <c r="E199" s="151" t="s">
        <v>2418</v>
      </c>
      <c r="F199" s="152" t="s">
        <v>2344</v>
      </c>
      <c r="G199" s="153" t="s">
        <v>2336</v>
      </c>
      <c r="H199" s="154">
        <v>16</v>
      </c>
      <c r="I199" s="155"/>
      <c r="J199" s="154">
        <f t="shared" si="20"/>
        <v>0</v>
      </c>
      <c r="K199" s="156"/>
      <c r="L199" s="33"/>
      <c r="M199" s="157" t="s">
        <v>1</v>
      </c>
      <c r="N199" s="158" t="s">
        <v>42</v>
      </c>
      <c r="P199" s="159">
        <f t="shared" si="21"/>
        <v>0</v>
      </c>
      <c r="Q199" s="159">
        <v>0</v>
      </c>
      <c r="R199" s="159">
        <f t="shared" si="22"/>
        <v>0</v>
      </c>
      <c r="S199" s="159">
        <v>0</v>
      </c>
      <c r="T199" s="160">
        <f t="shared" si="23"/>
        <v>0</v>
      </c>
      <c r="AR199" s="161" t="s">
        <v>91</v>
      </c>
      <c r="AT199" s="161" t="s">
        <v>169</v>
      </c>
      <c r="AU199" s="161" t="s">
        <v>85</v>
      </c>
      <c r="AY199" s="17" t="s">
        <v>167</v>
      </c>
      <c r="BE199" s="96">
        <f t="shared" si="24"/>
        <v>0</v>
      </c>
      <c r="BF199" s="96">
        <f t="shared" si="25"/>
        <v>0</v>
      </c>
      <c r="BG199" s="96">
        <f t="shared" si="26"/>
        <v>0</v>
      </c>
      <c r="BH199" s="96">
        <f t="shared" si="27"/>
        <v>0</v>
      </c>
      <c r="BI199" s="96">
        <f t="shared" si="28"/>
        <v>0</v>
      </c>
      <c r="BJ199" s="17" t="s">
        <v>85</v>
      </c>
      <c r="BK199" s="162">
        <f t="shared" si="29"/>
        <v>0</v>
      </c>
      <c r="BL199" s="17" t="s">
        <v>91</v>
      </c>
      <c r="BM199" s="161" t="s">
        <v>552</v>
      </c>
    </row>
    <row r="200" spans="2:65" s="1" customFormat="1" ht="24.2" customHeight="1" x14ac:dyDescent="0.2">
      <c r="B200" s="149"/>
      <c r="C200" s="150" t="s">
        <v>554</v>
      </c>
      <c r="D200" s="150" t="s">
        <v>169</v>
      </c>
      <c r="E200" s="151" t="s">
        <v>2419</v>
      </c>
      <c r="F200" s="152" t="s">
        <v>2381</v>
      </c>
      <c r="G200" s="153" t="s">
        <v>2336</v>
      </c>
      <c r="H200" s="154">
        <v>14</v>
      </c>
      <c r="I200" s="155"/>
      <c r="J200" s="154">
        <f t="shared" si="20"/>
        <v>0</v>
      </c>
      <c r="K200" s="156"/>
      <c r="L200" s="33"/>
      <c r="M200" s="157" t="s">
        <v>1</v>
      </c>
      <c r="N200" s="158" t="s">
        <v>42</v>
      </c>
      <c r="P200" s="159">
        <f t="shared" si="21"/>
        <v>0</v>
      </c>
      <c r="Q200" s="159">
        <v>0</v>
      </c>
      <c r="R200" s="159">
        <f t="shared" si="22"/>
        <v>0</v>
      </c>
      <c r="S200" s="159">
        <v>0</v>
      </c>
      <c r="T200" s="160">
        <f t="shared" si="23"/>
        <v>0</v>
      </c>
      <c r="AR200" s="161" t="s">
        <v>91</v>
      </c>
      <c r="AT200" s="161" t="s">
        <v>169</v>
      </c>
      <c r="AU200" s="161" t="s">
        <v>85</v>
      </c>
      <c r="AY200" s="17" t="s">
        <v>167</v>
      </c>
      <c r="BE200" s="96">
        <f t="shared" si="24"/>
        <v>0</v>
      </c>
      <c r="BF200" s="96">
        <f t="shared" si="25"/>
        <v>0</v>
      </c>
      <c r="BG200" s="96">
        <f t="shared" si="26"/>
        <v>0</v>
      </c>
      <c r="BH200" s="96">
        <f t="shared" si="27"/>
        <v>0</v>
      </c>
      <c r="BI200" s="96">
        <f t="shared" si="28"/>
        <v>0</v>
      </c>
      <c r="BJ200" s="17" t="s">
        <v>85</v>
      </c>
      <c r="BK200" s="162">
        <f t="shared" si="29"/>
        <v>0</v>
      </c>
      <c r="BL200" s="17" t="s">
        <v>91</v>
      </c>
      <c r="BM200" s="161" t="s">
        <v>557</v>
      </c>
    </row>
    <row r="201" spans="2:65" s="1" customFormat="1" ht="24.2" customHeight="1" x14ac:dyDescent="0.2">
      <c r="B201" s="149"/>
      <c r="C201" s="150" t="s">
        <v>366</v>
      </c>
      <c r="D201" s="150" t="s">
        <v>169</v>
      </c>
      <c r="E201" s="151" t="s">
        <v>2420</v>
      </c>
      <c r="F201" s="152" t="s">
        <v>2335</v>
      </c>
      <c r="G201" s="153" t="s">
        <v>2336</v>
      </c>
      <c r="H201" s="154">
        <v>4</v>
      </c>
      <c r="I201" s="155"/>
      <c r="J201" s="154">
        <f t="shared" si="20"/>
        <v>0</v>
      </c>
      <c r="K201" s="156"/>
      <c r="L201" s="33"/>
      <c r="M201" s="157" t="s">
        <v>1</v>
      </c>
      <c r="N201" s="158" t="s">
        <v>42</v>
      </c>
      <c r="P201" s="159">
        <f t="shared" si="21"/>
        <v>0</v>
      </c>
      <c r="Q201" s="159">
        <v>0</v>
      </c>
      <c r="R201" s="159">
        <f t="shared" si="22"/>
        <v>0</v>
      </c>
      <c r="S201" s="159">
        <v>0</v>
      </c>
      <c r="T201" s="160">
        <f t="shared" si="23"/>
        <v>0</v>
      </c>
      <c r="AR201" s="161" t="s">
        <v>91</v>
      </c>
      <c r="AT201" s="161" t="s">
        <v>169</v>
      </c>
      <c r="AU201" s="161" t="s">
        <v>85</v>
      </c>
      <c r="AY201" s="17" t="s">
        <v>167</v>
      </c>
      <c r="BE201" s="96">
        <f t="shared" si="24"/>
        <v>0</v>
      </c>
      <c r="BF201" s="96">
        <f t="shared" si="25"/>
        <v>0</v>
      </c>
      <c r="BG201" s="96">
        <f t="shared" si="26"/>
        <v>0</v>
      </c>
      <c r="BH201" s="96">
        <f t="shared" si="27"/>
        <v>0</v>
      </c>
      <c r="BI201" s="96">
        <f t="shared" si="28"/>
        <v>0</v>
      </c>
      <c r="BJ201" s="17" t="s">
        <v>85</v>
      </c>
      <c r="BK201" s="162">
        <f t="shared" si="29"/>
        <v>0</v>
      </c>
      <c r="BL201" s="17" t="s">
        <v>91</v>
      </c>
      <c r="BM201" s="161" t="s">
        <v>562</v>
      </c>
    </row>
    <row r="202" spans="2:65" s="1" customFormat="1" ht="24.2" customHeight="1" x14ac:dyDescent="0.2">
      <c r="B202" s="149"/>
      <c r="C202" s="150" t="s">
        <v>564</v>
      </c>
      <c r="D202" s="150" t="s">
        <v>169</v>
      </c>
      <c r="E202" s="151" t="s">
        <v>2421</v>
      </c>
      <c r="F202" s="152" t="s">
        <v>2422</v>
      </c>
      <c r="G202" s="153" t="s">
        <v>299</v>
      </c>
      <c r="H202" s="154">
        <v>28</v>
      </c>
      <c r="I202" s="155"/>
      <c r="J202" s="154">
        <f t="shared" si="20"/>
        <v>0</v>
      </c>
      <c r="K202" s="156"/>
      <c r="L202" s="33"/>
      <c r="M202" s="157" t="s">
        <v>1</v>
      </c>
      <c r="N202" s="158" t="s">
        <v>42</v>
      </c>
      <c r="P202" s="159">
        <f t="shared" si="21"/>
        <v>0</v>
      </c>
      <c r="Q202" s="159">
        <v>0</v>
      </c>
      <c r="R202" s="159">
        <f t="shared" si="22"/>
        <v>0</v>
      </c>
      <c r="S202" s="159">
        <v>0</v>
      </c>
      <c r="T202" s="160">
        <f t="shared" si="23"/>
        <v>0</v>
      </c>
      <c r="AR202" s="161" t="s">
        <v>91</v>
      </c>
      <c r="AT202" s="161" t="s">
        <v>169</v>
      </c>
      <c r="AU202" s="161" t="s">
        <v>85</v>
      </c>
      <c r="AY202" s="17" t="s">
        <v>167</v>
      </c>
      <c r="BE202" s="96">
        <f t="shared" si="24"/>
        <v>0</v>
      </c>
      <c r="BF202" s="96">
        <f t="shared" si="25"/>
        <v>0</v>
      </c>
      <c r="BG202" s="96">
        <f t="shared" si="26"/>
        <v>0</v>
      </c>
      <c r="BH202" s="96">
        <f t="shared" si="27"/>
        <v>0</v>
      </c>
      <c r="BI202" s="96">
        <f t="shared" si="28"/>
        <v>0</v>
      </c>
      <c r="BJ202" s="17" t="s">
        <v>85</v>
      </c>
      <c r="BK202" s="162">
        <f t="shared" si="29"/>
        <v>0</v>
      </c>
      <c r="BL202" s="17" t="s">
        <v>91</v>
      </c>
      <c r="BM202" s="161" t="s">
        <v>567</v>
      </c>
    </row>
    <row r="203" spans="2:65" s="1" customFormat="1" ht="24.2" customHeight="1" x14ac:dyDescent="0.2">
      <c r="B203" s="149"/>
      <c r="C203" s="150" t="s">
        <v>371</v>
      </c>
      <c r="D203" s="150" t="s">
        <v>169</v>
      </c>
      <c r="E203" s="151" t="s">
        <v>2423</v>
      </c>
      <c r="F203" s="152" t="s">
        <v>2350</v>
      </c>
      <c r="G203" s="153" t="s">
        <v>299</v>
      </c>
      <c r="H203" s="154">
        <v>35</v>
      </c>
      <c r="I203" s="155"/>
      <c r="J203" s="154">
        <f t="shared" si="20"/>
        <v>0</v>
      </c>
      <c r="K203" s="156"/>
      <c r="L203" s="33"/>
      <c r="M203" s="157" t="s">
        <v>1</v>
      </c>
      <c r="N203" s="158" t="s">
        <v>42</v>
      </c>
      <c r="P203" s="159">
        <f t="shared" si="21"/>
        <v>0</v>
      </c>
      <c r="Q203" s="159">
        <v>0</v>
      </c>
      <c r="R203" s="159">
        <f t="shared" si="22"/>
        <v>0</v>
      </c>
      <c r="S203" s="159">
        <v>0</v>
      </c>
      <c r="T203" s="160">
        <f t="shared" si="23"/>
        <v>0</v>
      </c>
      <c r="AR203" s="161" t="s">
        <v>91</v>
      </c>
      <c r="AT203" s="161" t="s">
        <v>169</v>
      </c>
      <c r="AU203" s="161" t="s">
        <v>85</v>
      </c>
      <c r="AY203" s="17" t="s">
        <v>167</v>
      </c>
      <c r="BE203" s="96">
        <f t="shared" si="24"/>
        <v>0</v>
      </c>
      <c r="BF203" s="96">
        <f t="shared" si="25"/>
        <v>0</v>
      </c>
      <c r="BG203" s="96">
        <f t="shared" si="26"/>
        <v>0</v>
      </c>
      <c r="BH203" s="96">
        <f t="shared" si="27"/>
        <v>0</v>
      </c>
      <c r="BI203" s="96">
        <f t="shared" si="28"/>
        <v>0</v>
      </c>
      <c r="BJ203" s="17" t="s">
        <v>85</v>
      </c>
      <c r="BK203" s="162">
        <f t="shared" si="29"/>
        <v>0</v>
      </c>
      <c r="BL203" s="17" t="s">
        <v>91</v>
      </c>
      <c r="BM203" s="161" t="s">
        <v>577</v>
      </c>
    </row>
    <row r="204" spans="2:65" s="1" customFormat="1" ht="21.75" customHeight="1" x14ac:dyDescent="0.2">
      <c r="B204" s="149"/>
      <c r="C204" s="150" t="s">
        <v>581</v>
      </c>
      <c r="D204" s="150" t="s">
        <v>169</v>
      </c>
      <c r="E204" s="151" t="s">
        <v>2424</v>
      </c>
      <c r="F204" s="152" t="s">
        <v>2352</v>
      </c>
      <c r="G204" s="153" t="s">
        <v>299</v>
      </c>
      <c r="H204" s="154">
        <v>60</v>
      </c>
      <c r="I204" s="155"/>
      <c r="J204" s="154">
        <f t="shared" si="20"/>
        <v>0</v>
      </c>
      <c r="K204" s="156"/>
      <c r="L204" s="33"/>
      <c r="M204" s="157" t="s">
        <v>1</v>
      </c>
      <c r="N204" s="158" t="s">
        <v>42</v>
      </c>
      <c r="P204" s="159">
        <f t="shared" si="21"/>
        <v>0</v>
      </c>
      <c r="Q204" s="159">
        <v>0</v>
      </c>
      <c r="R204" s="159">
        <f t="shared" si="22"/>
        <v>0</v>
      </c>
      <c r="S204" s="159">
        <v>0</v>
      </c>
      <c r="T204" s="160">
        <f t="shared" si="23"/>
        <v>0</v>
      </c>
      <c r="AR204" s="161" t="s">
        <v>91</v>
      </c>
      <c r="AT204" s="161" t="s">
        <v>169</v>
      </c>
      <c r="AU204" s="161" t="s">
        <v>85</v>
      </c>
      <c r="AY204" s="17" t="s">
        <v>167</v>
      </c>
      <c r="BE204" s="96">
        <f t="shared" si="24"/>
        <v>0</v>
      </c>
      <c r="BF204" s="96">
        <f t="shared" si="25"/>
        <v>0</v>
      </c>
      <c r="BG204" s="96">
        <f t="shared" si="26"/>
        <v>0</v>
      </c>
      <c r="BH204" s="96">
        <f t="shared" si="27"/>
        <v>0</v>
      </c>
      <c r="BI204" s="96">
        <f t="shared" si="28"/>
        <v>0</v>
      </c>
      <c r="BJ204" s="17" t="s">
        <v>85</v>
      </c>
      <c r="BK204" s="162">
        <f t="shared" si="29"/>
        <v>0</v>
      </c>
      <c r="BL204" s="17" t="s">
        <v>91</v>
      </c>
      <c r="BM204" s="161" t="s">
        <v>584</v>
      </c>
    </row>
    <row r="205" spans="2:65" s="1" customFormat="1" ht="16.5" customHeight="1" x14ac:dyDescent="0.2">
      <c r="B205" s="149"/>
      <c r="C205" s="150" t="s">
        <v>374</v>
      </c>
      <c r="D205" s="150" t="s">
        <v>169</v>
      </c>
      <c r="E205" s="151" t="s">
        <v>2425</v>
      </c>
      <c r="F205" s="152" t="s">
        <v>2354</v>
      </c>
      <c r="G205" s="153" t="s">
        <v>702</v>
      </c>
      <c r="H205" s="154">
        <v>85</v>
      </c>
      <c r="I205" s="155"/>
      <c r="J205" s="154">
        <f t="shared" si="20"/>
        <v>0</v>
      </c>
      <c r="K205" s="156"/>
      <c r="L205" s="33"/>
      <c r="M205" s="157" t="s">
        <v>1</v>
      </c>
      <c r="N205" s="158" t="s">
        <v>42</v>
      </c>
      <c r="P205" s="159">
        <f t="shared" si="21"/>
        <v>0</v>
      </c>
      <c r="Q205" s="159">
        <v>0</v>
      </c>
      <c r="R205" s="159">
        <f t="shared" si="22"/>
        <v>0</v>
      </c>
      <c r="S205" s="159">
        <v>0</v>
      </c>
      <c r="T205" s="160">
        <f t="shared" si="23"/>
        <v>0</v>
      </c>
      <c r="AR205" s="161" t="s">
        <v>91</v>
      </c>
      <c r="AT205" s="161" t="s">
        <v>169</v>
      </c>
      <c r="AU205" s="161" t="s">
        <v>85</v>
      </c>
      <c r="AY205" s="17" t="s">
        <v>167</v>
      </c>
      <c r="BE205" s="96">
        <f t="shared" si="24"/>
        <v>0</v>
      </c>
      <c r="BF205" s="96">
        <f t="shared" si="25"/>
        <v>0</v>
      </c>
      <c r="BG205" s="96">
        <f t="shared" si="26"/>
        <v>0</v>
      </c>
      <c r="BH205" s="96">
        <f t="shared" si="27"/>
        <v>0</v>
      </c>
      <c r="BI205" s="96">
        <f t="shared" si="28"/>
        <v>0</v>
      </c>
      <c r="BJ205" s="17" t="s">
        <v>85</v>
      </c>
      <c r="BK205" s="162">
        <f t="shared" si="29"/>
        <v>0</v>
      </c>
      <c r="BL205" s="17" t="s">
        <v>91</v>
      </c>
      <c r="BM205" s="161" t="s">
        <v>588</v>
      </c>
    </row>
    <row r="206" spans="2:65" s="1" customFormat="1" ht="16.5" customHeight="1" x14ac:dyDescent="0.2">
      <c r="B206" s="149"/>
      <c r="C206" s="150" t="s">
        <v>601</v>
      </c>
      <c r="D206" s="150" t="s">
        <v>169</v>
      </c>
      <c r="E206" s="151" t="s">
        <v>2426</v>
      </c>
      <c r="F206" s="152" t="s">
        <v>2356</v>
      </c>
      <c r="G206" s="153" t="s">
        <v>481</v>
      </c>
      <c r="H206" s="154">
        <v>21</v>
      </c>
      <c r="I206" s="155"/>
      <c r="J206" s="154">
        <f t="shared" si="20"/>
        <v>0</v>
      </c>
      <c r="K206" s="156"/>
      <c r="L206" s="33"/>
      <c r="M206" s="157" t="s">
        <v>1</v>
      </c>
      <c r="N206" s="158" t="s">
        <v>42</v>
      </c>
      <c r="P206" s="159">
        <f t="shared" si="21"/>
        <v>0</v>
      </c>
      <c r="Q206" s="159">
        <v>0</v>
      </c>
      <c r="R206" s="159">
        <f t="shared" si="22"/>
        <v>0</v>
      </c>
      <c r="S206" s="159">
        <v>0</v>
      </c>
      <c r="T206" s="160">
        <f t="shared" si="23"/>
        <v>0</v>
      </c>
      <c r="AR206" s="161" t="s">
        <v>91</v>
      </c>
      <c r="AT206" s="161" t="s">
        <v>169</v>
      </c>
      <c r="AU206" s="161" t="s">
        <v>85</v>
      </c>
      <c r="AY206" s="17" t="s">
        <v>167</v>
      </c>
      <c r="BE206" s="96">
        <f t="shared" si="24"/>
        <v>0</v>
      </c>
      <c r="BF206" s="96">
        <f t="shared" si="25"/>
        <v>0</v>
      </c>
      <c r="BG206" s="96">
        <f t="shared" si="26"/>
        <v>0</v>
      </c>
      <c r="BH206" s="96">
        <f t="shared" si="27"/>
        <v>0</v>
      </c>
      <c r="BI206" s="96">
        <f t="shared" si="28"/>
        <v>0</v>
      </c>
      <c r="BJ206" s="17" t="s">
        <v>85</v>
      </c>
      <c r="BK206" s="162">
        <f t="shared" si="29"/>
        <v>0</v>
      </c>
      <c r="BL206" s="17" t="s">
        <v>91</v>
      </c>
      <c r="BM206" s="161" t="s">
        <v>604</v>
      </c>
    </row>
    <row r="207" spans="2:65" s="11" customFormat="1" ht="22.9" customHeight="1" x14ac:dyDescent="0.2">
      <c r="B207" s="137"/>
      <c r="D207" s="138" t="s">
        <v>75</v>
      </c>
      <c r="E207" s="147" t="s">
        <v>2427</v>
      </c>
      <c r="F207" s="147" t="s">
        <v>2428</v>
      </c>
      <c r="I207" s="140"/>
      <c r="J207" s="148">
        <f>BK207</f>
        <v>0</v>
      </c>
      <c r="L207" s="137"/>
      <c r="M207" s="142"/>
      <c r="P207" s="143">
        <f>SUM(P208:P232)</f>
        <v>0</v>
      </c>
      <c r="R207" s="143">
        <f>SUM(R208:R232)</f>
        <v>0</v>
      </c>
      <c r="T207" s="144">
        <f>SUM(T208:T232)</f>
        <v>0</v>
      </c>
      <c r="AR207" s="138" t="s">
        <v>81</v>
      </c>
      <c r="AT207" s="145" t="s">
        <v>75</v>
      </c>
      <c r="AU207" s="145" t="s">
        <v>81</v>
      </c>
      <c r="AY207" s="138" t="s">
        <v>167</v>
      </c>
      <c r="BK207" s="146">
        <f>SUM(BK208:BK232)</f>
        <v>0</v>
      </c>
    </row>
    <row r="208" spans="2:65" s="1" customFormat="1" ht="76.349999999999994" customHeight="1" x14ac:dyDescent="0.2">
      <c r="B208" s="149"/>
      <c r="C208" s="150" t="s">
        <v>378</v>
      </c>
      <c r="D208" s="150" t="s">
        <v>169</v>
      </c>
      <c r="E208" s="151" t="s">
        <v>2429</v>
      </c>
      <c r="F208" s="152" t="s">
        <v>2430</v>
      </c>
      <c r="G208" s="153" t="s">
        <v>254</v>
      </c>
      <c r="H208" s="154">
        <v>1</v>
      </c>
      <c r="I208" s="155"/>
      <c r="J208" s="154">
        <f t="shared" ref="J208:J232" si="30">ROUND(I208*H208,3)</f>
        <v>0</v>
      </c>
      <c r="K208" s="156"/>
      <c r="L208" s="33"/>
      <c r="M208" s="157" t="s">
        <v>1</v>
      </c>
      <c r="N208" s="158" t="s">
        <v>42</v>
      </c>
      <c r="P208" s="159">
        <f t="shared" ref="P208:P232" si="31">O208*H208</f>
        <v>0</v>
      </c>
      <c r="Q208" s="159">
        <v>0</v>
      </c>
      <c r="R208" s="159">
        <f t="shared" ref="R208:R232" si="32">Q208*H208</f>
        <v>0</v>
      </c>
      <c r="S208" s="159">
        <v>0</v>
      </c>
      <c r="T208" s="160">
        <f t="shared" ref="T208:T232" si="33">S208*H208</f>
        <v>0</v>
      </c>
      <c r="AR208" s="161" t="s">
        <v>91</v>
      </c>
      <c r="AT208" s="161" t="s">
        <v>169</v>
      </c>
      <c r="AU208" s="161" t="s">
        <v>85</v>
      </c>
      <c r="AY208" s="17" t="s">
        <v>167</v>
      </c>
      <c r="BE208" s="96">
        <f t="shared" ref="BE208:BE232" si="34">IF(N208="základná",J208,0)</f>
        <v>0</v>
      </c>
      <c r="BF208" s="96">
        <f t="shared" ref="BF208:BF232" si="35">IF(N208="znížená",J208,0)</f>
        <v>0</v>
      </c>
      <c r="BG208" s="96">
        <f t="shared" ref="BG208:BG232" si="36">IF(N208="zákl. prenesená",J208,0)</f>
        <v>0</v>
      </c>
      <c r="BH208" s="96">
        <f t="shared" ref="BH208:BH232" si="37">IF(N208="zníž. prenesená",J208,0)</f>
        <v>0</v>
      </c>
      <c r="BI208" s="96">
        <f t="shared" ref="BI208:BI232" si="38">IF(N208="nulová",J208,0)</f>
        <v>0</v>
      </c>
      <c r="BJ208" s="17" t="s">
        <v>85</v>
      </c>
      <c r="BK208" s="162">
        <f t="shared" ref="BK208:BK232" si="39">ROUND(I208*H208,3)</f>
        <v>0</v>
      </c>
      <c r="BL208" s="17" t="s">
        <v>91</v>
      </c>
      <c r="BM208" s="161" t="s">
        <v>611</v>
      </c>
    </row>
    <row r="209" spans="2:65" s="1" customFormat="1" ht="49.15" customHeight="1" x14ac:dyDescent="0.2">
      <c r="B209" s="149"/>
      <c r="C209" s="150" t="s">
        <v>612</v>
      </c>
      <c r="D209" s="150" t="s">
        <v>169</v>
      </c>
      <c r="E209" s="151" t="s">
        <v>2431</v>
      </c>
      <c r="F209" s="152" t="s">
        <v>2293</v>
      </c>
      <c r="G209" s="153" t="s">
        <v>254</v>
      </c>
      <c r="H209" s="154">
        <v>1</v>
      </c>
      <c r="I209" s="155"/>
      <c r="J209" s="154">
        <f t="shared" si="30"/>
        <v>0</v>
      </c>
      <c r="K209" s="156"/>
      <c r="L209" s="33"/>
      <c r="M209" s="157" t="s">
        <v>1</v>
      </c>
      <c r="N209" s="158" t="s">
        <v>42</v>
      </c>
      <c r="P209" s="159">
        <f t="shared" si="31"/>
        <v>0</v>
      </c>
      <c r="Q209" s="159">
        <v>0</v>
      </c>
      <c r="R209" s="159">
        <f t="shared" si="32"/>
        <v>0</v>
      </c>
      <c r="S209" s="159">
        <v>0</v>
      </c>
      <c r="T209" s="160">
        <f t="shared" si="33"/>
        <v>0</v>
      </c>
      <c r="AR209" s="161" t="s">
        <v>91</v>
      </c>
      <c r="AT209" s="161" t="s">
        <v>169</v>
      </c>
      <c r="AU209" s="161" t="s">
        <v>85</v>
      </c>
      <c r="AY209" s="17" t="s">
        <v>167</v>
      </c>
      <c r="BE209" s="96">
        <f t="shared" si="34"/>
        <v>0</v>
      </c>
      <c r="BF209" s="96">
        <f t="shared" si="35"/>
        <v>0</v>
      </c>
      <c r="BG209" s="96">
        <f t="shared" si="36"/>
        <v>0</v>
      </c>
      <c r="BH209" s="96">
        <f t="shared" si="37"/>
        <v>0</v>
      </c>
      <c r="BI209" s="96">
        <f t="shared" si="38"/>
        <v>0</v>
      </c>
      <c r="BJ209" s="17" t="s">
        <v>85</v>
      </c>
      <c r="BK209" s="162">
        <f t="shared" si="39"/>
        <v>0</v>
      </c>
      <c r="BL209" s="17" t="s">
        <v>91</v>
      </c>
      <c r="BM209" s="161" t="s">
        <v>615</v>
      </c>
    </row>
    <row r="210" spans="2:65" s="1" customFormat="1" ht="24.2" customHeight="1" x14ac:dyDescent="0.2">
      <c r="B210" s="149"/>
      <c r="C210" s="150" t="s">
        <v>381</v>
      </c>
      <c r="D210" s="150" t="s">
        <v>169</v>
      </c>
      <c r="E210" s="151" t="s">
        <v>2432</v>
      </c>
      <c r="F210" s="152" t="s">
        <v>2299</v>
      </c>
      <c r="G210" s="153" t="s">
        <v>254</v>
      </c>
      <c r="H210" s="154">
        <v>1</v>
      </c>
      <c r="I210" s="155"/>
      <c r="J210" s="154">
        <f t="shared" si="30"/>
        <v>0</v>
      </c>
      <c r="K210" s="156"/>
      <c r="L210" s="33"/>
      <c r="M210" s="157" t="s">
        <v>1</v>
      </c>
      <c r="N210" s="158" t="s">
        <v>42</v>
      </c>
      <c r="P210" s="159">
        <f t="shared" si="31"/>
        <v>0</v>
      </c>
      <c r="Q210" s="159">
        <v>0</v>
      </c>
      <c r="R210" s="159">
        <f t="shared" si="32"/>
        <v>0</v>
      </c>
      <c r="S210" s="159">
        <v>0</v>
      </c>
      <c r="T210" s="160">
        <f t="shared" si="33"/>
        <v>0</v>
      </c>
      <c r="AR210" s="161" t="s">
        <v>91</v>
      </c>
      <c r="AT210" s="161" t="s">
        <v>169</v>
      </c>
      <c r="AU210" s="161" t="s">
        <v>85</v>
      </c>
      <c r="AY210" s="17" t="s">
        <v>167</v>
      </c>
      <c r="BE210" s="96">
        <f t="shared" si="34"/>
        <v>0</v>
      </c>
      <c r="BF210" s="96">
        <f t="shared" si="35"/>
        <v>0</v>
      </c>
      <c r="BG210" s="96">
        <f t="shared" si="36"/>
        <v>0</v>
      </c>
      <c r="BH210" s="96">
        <f t="shared" si="37"/>
        <v>0</v>
      </c>
      <c r="BI210" s="96">
        <f t="shared" si="38"/>
        <v>0</v>
      </c>
      <c r="BJ210" s="17" t="s">
        <v>85</v>
      </c>
      <c r="BK210" s="162">
        <f t="shared" si="39"/>
        <v>0</v>
      </c>
      <c r="BL210" s="17" t="s">
        <v>91</v>
      </c>
      <c r="BM210" s="161" t="s">
        <v>619</v>
      </c>
    </row>
    <row r="211" spans="2:65" s="1" customFormat="1" ht="24.2" customHeight="1" x14ac:dyDescent="0.2">
      <c r="B211" s="149"/>
      <c r="C211" s="150" t="s">
        <v>620</v>
      </c>
      <c r="D211" s="150" t="s">
        <v>169</v>
      </c>
      <c r="E211" s="151" t="s">
        <v>2433</v>
      </c>
      <c r="F211" s="152" t="s">
        <v>2434</v>
      </c>
      <c r="G211" s="153" t="s">
        <v>254</v>
      </c>
      <c r="H211" s="154">
        <v>1</v>
      </c>
      <c r="I211" s="155"/>
      <c r="J211" s="154">
        <f t="shared" si="30"/>
        <v>0</v>
      </c>
      <c r="K211" s="156"/>
      <c r="L211" s="33"/>
      <c r="M211" s="157" t="s">
        <v>1</v>
      </c>
      <c r="N211" s="158" t="s">
        <v>42</v>
      </c>
      <c r="P211" s="159">
        <f t="shared" si="31"/>
        <v>0</v>
      </c>
      <c r="Q211" s="159">
        <v>0</v>
      </c>
      <c r="R211" s="159">
        <f t="shared" si="32"/>
        <v>0</v>
      </c>
      <c r="S211" s="159">
        <v>0</v>
      </c>
      <c r="T211" s="160">
        <f t="shared" si="33"/>
        <v>0</v>
      </c>
      <c r="AR211" s="161" t="s">
        <v>91</v>
      </c>
      <c r="AT211" s="161" t="s">
        <v>169</v>
      </c>
      <c r="AU211" s="161" t="s">
        <v>85</v>
      </c>
      <c r="AY211" s="17" t="s">
        <v>167</v>
      </c>
      <c r="BE211" s="96">
        <f t="shared" si="34"/>
        <v>0</v>
      </c>
      <c r="BF211" s="96">
        <f t="shared" si="35"/>
        <v>0</v>
      </c>
      <c r="BG211" s="96">
        <f t="shared" si="36"/>
        <v>0</v>
      </c>
      <c r="BH211" s="96">
        <f t="shared" si="37"/>
        <v>0</v>
      </c>
      <c r="BI211" s="96">
        <f t="shared" si="38"/>
        <v>0</v>
      </c>
      <c r="BJ211" s="17" t="s">
        <v>85</v>
      </c>
      <c r="BK211" s="162">
        <f t="shared" si="39"/>
        <v>0</v>
      </c>
      <c r="BL211" s="17" t="s">
        <v>91</v>
      </c>
      <c r="BM211" s="161" t="s">
        <v>623</v>
      </c>
    </row>
    <row r="212" spans="2:65" s="1" customFormat="1" ht="24.2" customHeight="1" x14ac:dyDescent="0.2">
      <c r="B212" s="149"/>
      <c r="C212" s="150" t="s">
        <v>386</v>
      </c>
      <c r="D212" s="150" t="s">
        <v>169</v>
      </c>
      <c r="E212" s="151" t="s">
        <v>2435</v>
      </c>
      <c r="F212" s="152" t="s">
        <v>2436</v>
      </c>
      <c r="G212" s="153" t="s">
        <v>254</v>
      </c>
      <c r="H212" s="154">
        <v>1</v>
      </c>
      <c r="I212" s="155"/>
      <c r="J212" s="154">
        <f t="shared" si="30"/>
        <v>0</v>
      </c>
      <c r="K212" s="156"/>
      <c r="L212" s="33"/>
      <c r="M212" s="157" t="s">
        <v>1</v>
      </c>
      <c r="N212" s="158" t="s">
        <v>42</v>
      </c>
      <c r="P212" s="159">
        <f t="shared" si="31"/>
        <v>0</v>
      </c>
      <c r="Q212" s="159">
        <v>0</v>
      </c>
      <c r="R212" s="159">
        <f t="shared" si="32"/>
        <v>0</v>
      </c>
      <c r="S212" s="159">
        <v>0</v>
      </c>
      <c r="T212" s="160">
        <f t="shared" si="33"/>
        <v>0</v>
      </c>
      <c r="AR212" s="161" t="s">
        <v>91</v>
      </c>
      <c r="AT212" s="161" t="s">
        <v>169</v>
      </c>
      <c r="AU212" s="161" t="s">
        <v>85</v>
      </c>
      <c r="AY212" s="17" t="s">
        <v>167</v>
      </c>
      <c r="BE212" s="96">
        <f t="shared" si="34"/>
        <v>0</v>
      </c>
      <c r="BF212" s="96">
        <f t="shared" si="35"/>
        <v>0</v>
      </c>
      <c r="BG212" s="96">
        <f t="shared" si="36"/>
        <v>0</v>
      </c>
      <c r="BH212" s="96">
        <f t="shared" si="37"/>
        <v>0</v>
      </c>
      <c r="BI212" s="96">
        <f t="shared" si="38"/>
        <v>0</v>
      </c>
      <c r="BJ212" s="17" t="s">
        <v>85</v>
      </c>
      <c r="BK212" s="162">
        <f t="shared" si="39"/>
        <v>0</v>
      </c>
      <c r="BL212" s="17" t="s">
        <v>91</v>
      </c>
      <c r="BM212" s="161" t="s">
        <v>626</v>
      </c>
    </row>
    <row r="213" spans="2:65" s="1" customFormat="1" ht="16.5" customHeight="1" x14ac:dyDescent="0.2">
      <c r="B213" s="149"/>
      <c r="C213" s="150" t="s">
        <v>627</v>
      </c>
      <c r="D213" s="150" t="s">
        <v>169</v>
      </c>
      <c r="E213" s="151" t="s">
        <v>2437</v>
      </c>
      <c r="F213" s="152" t="s">
        <v>2438</v>
      </c>
      <c r="G213" s="153" t="s">
        <v>254</v>
      </c>
      <c r="H213" s="154">
        <v>2</v>
      </c>
      <c r="I213" s="155"/>
      <c r="J213" s="154">
        <f t="shared" si="30"/>
        <v>0</v>
      </c>
      <c r="K213" s="156"/>
      <c r="L213" s="33"/>
      <c r="M213" s="157" t="s">
        <v>1</v>
      </c>
      <c r="N213" s="158" t="s">
        <v>42</v>
      </c>
      <c r="P213" s="159">
        <f t="shared" si="31"/>
        <v>0</v>
      </c>
      <c r="Q213" s="159">
        <v>0</v>
      </c>
      <c r="R213" s="159">
        <f t="shared" si="32"/>
        <v>0</v>
      </c>
      <c r="S213" s="159">
        <v>0</v>
      </c>
      <c r="T213" s="160">
        <f t="shared" si="33"/>
        <v>0</v>
      </c>
      <c r="AR213" s="161" t="s">
        <v>91</v>
      </c>
      <c r="AT213" s="161" t="s">
        <v>169</v>
      </c>
      <c r="AU213" s="161" t="s">
        <v>85</v>
      </c>
      <c r="AY213" s="17" t="s">
        <v>167</v>
      </c>
      <c r="BE213" s="96">
        <f t="shared" si="34"/>
        <v>0</v>
      </c>
      <c r="BF213" s="96">
        <f t="shared" si="35"/>
        <v>0</v>
      </c>
      <c r="BG213" s="96">
        <f t="shared" si="36"/>
        <v>0</v>
      </c>
      <c r="BH213" s="96">
        <f t="shared" si="37"/>
        <v>0</v>
      </c>
      <c r="BI213" s="96">
        <f t="shared" si="38"/>
        <v>0</v>
      </c>
      <c r="BJ213" s="17" t="s">
        <v>85</v>
      </c>
      <c r="BK213" s="162">
        <f t="shared" si="39"/>
        <v>0</v>
      </c>
      <c r="BL213" s="17" t="s">
        <v>91</v>
      </c>
      <c r="BM213" s="161" t="s">
        <v>630</v>
      </c>
    </row>
    <row r="214" spans="2:65" s="1" customFormat="1" ht="16.5" customHeight="1" x14ac:dyDescent="0.2">
      <c r="B214" s="149"/>
      <c r="C214" s="150" t="s">
        <v>391</v>
      </c>
      <c r="D214" s="150" t="s">
        <v>169</v>
      </c>
      <c r="E214" s="151" t="s">
        <v>2439</v>
      </c>
      <c r="F214" s="152" t="s">
        <v>2440</v>
      </c>
      <c r="G214" s="153" t="s">
        <v>254</v>
      </c>
      <c r="H214" s="154">
        <v>2</v>
      </c>
      <c r="I214" s="155"/>
      <c r="J214" s="154">
        <f t="shared" si="30"/>
        <v>0</v>
      </c>
      <c r="K214" s="156"/>
      <c r="L214" s="33"/>
      <c r="M214" s="157" t="s">
        <v>1</v>
      </c>
      <c r="N214" s="158" t="s">
        <v>42</v>
      </c>
      <c r="P214" s="159">
        <f t="shared" si="31"/>
        <v>0</v>
      </c>
      <c r="Q214" s="159">
        <v>0</v>
      </c>
      <c r="R214" s="159">
        <f t="shared" si="32"/>
        <v>0</v>
      </c>
      <c r="S214" s="159">
        <v>0</v>
      </c>
      <c r="T214" s="160">
        <f t="shared" si="33"/>
        <v>0</v>
      </c>
      <c r="AR214" s="161" t="s">
        <v>91</v>
      </c>
      <c r="AT214" s="161" t="s">
        <v>169</v>
      </c>
      <c r="AU214" s="161" t="s">
        <v>85</v>
      </c>
      <c r="AY214" s="17" t="s">
        <v>167</v>
      </c>
      <c r="BE214" s="96">
        <f t="shared" si="34"/>
        <v>0</v>
      </c>
      <c r="BF214" s="96">
        <f t="shared" si="35"/>
        <v>0</v>
      </c>
      <c r="BG214" s="96">
        <f t="shared" si="36"/>
        <v>0</v>
      </c>
      <c r="BH214" s="96">
        <f t="shared" si="37"/>
        <v>0</v>
      </c>
      <c r="BI214" s="96">
        <f t="shared" si="38"/>
        <v>0</v>
      </c>
      <c r="BJ214" s="17" t="s">
        <v>85</v>
      </c>
      <c r="BK214" s="162">
        <f t="shared" si="39"/>
        <v>0</v>
      </c>
      <c r="BL214" s="17" t="s">
        <v>91</v>
      </c>
      <c r="BM214" s="161" t="s">
        <v>634</v>
      </c>
    </row>
    <row r="215" spans="2:65" s="1" customFormat="1" ht="21.75" customHeight="1" x14ac:dyDescent="0.2">
      <c r="B215" s="149"/>
      <c r="C215" s="150" t="s">
        <v>639</v>
      </c>
      <c r="D215" s="150" t="s">
        <v>169</v>
      </c>
      <c r="E215" s="151" t="s">
        <v>2441</v>
      </c>
      <c r="F215" s="152" t="s">
        <v>2442</v>
      </c>
      <c r="G215" s="153" t="s">
        <v>254</v>
      </c>
      <c r="H215" s="154">
        <v>2</v>
      </c>
      <c r="I215" s="155"/>
      <c r="J215" s="154">
        <f t="shared" si="30"/>
        <v>0</v>
      </c>
      <c r="K215" s="156"/>
      <c r="L215" s="33"/>
      <c r="M215" s="157" t="s">
        <v>1</v>
      </c>
      <c r="N215" s="158" t="s">
        <v>42</v>
      </c>
      <c r="P215" s="159">
        <f t="shared" si="31"/>
        <v>0</v>
      </c>
      <c r="Q215" s="159">
        <v>0</v>
      </c>
      <c r="R215" s="159">
        <f t="shared" si="32"/>
        <v>0</v>
      </c>
      <c r="S215" s="159">
        <v>0</v>
      </c>
      <c r="T215" s="160">
        <f t="shared" si="33"/>
        <v>0</v>
      </c>
      <c r="AR215" s="161" t="s">
        <v>91</v>
      </c>
      <c r="AT215" s="161" t="s">
        <v>169</v>
      </c>
      <c r="AU215" s="161" t="s">
        <v>85</v>
      </c>
      <c r="AY215" s="17" t="s">
        <v>167</v>
      </c>
      <c r="BE215" s="96">
        <f t="shared" si="34"/>
        <v>0</v>
      </c>
      <c r="BF215" s="96">
        <f t="shared" si="35"/>
        <v>0</v>
      </c>
      <c r="BG215" s="96">
        <f t="shared" si="36"/>
        <v>0</v>
      </c>
      <c r="BH215" s="96">
        <f t="shared" si="37"/>
        <v>0</v>
      </c>
      <c r="BI215" s="96">
        <f t="shared" si="38"/>
        <v>0</v>
      </c>
      <c r="BJ215" s="17" t="s">
        <v>85</v>
      </c>
      <c r="BK215" s="162">
        <f t="shared" si="39"/>
        <v>0</v>
      </c>
      <c r="BL215" s="17" t="s">
        <v>91</v>
      </c>
      <c r="BM215" s="161" t="s">
        <v>642</v>
      </c>
    </row>
    <row r="216" spans="2:65" s="1" customFormat="1" ht="24.2" customHeight="1" x14ac:dyDescent="0.2">
      <c r="B216" s="149"/>
      <c r="C216" s="150" t="s">
        <v>398</v>
      </c>
      <c r="D216" s="150" t="s">
        <v>169</v>
      </c>
      <c r="E216" s="151" t="s">
        <v>2443</v>
      </c>
      <c r="F216" s="152" t="s">
        <v>2444</v>
      </c>
      <c r="G216" s="153" t="s">
        <v>254</v>
      </c>
      <c r="H216" s="154">
        <v>5</v>
      </c>
      <c r="I216" s="155"/>
      <c r="J216" s="154">
        <f t="shared" si="30"/>
        <v>0</v>
      </c>
      <c r="K216" s="156"/>
      <c r="L216" s="33"/>
      <c r="M216" s="157" t="s">
        <v>1</v>
      </c>
      <c r="N216" s="158" t="s">
        <v>42</v>
      </c>
      <c r="P216" s="159">
        <f t="shared" si="31"/>
        <v>0</v>
      </c>
      <c r="Q216" s="159">
        <v>0</v>
      </c>
      <c r="R216" s="159">
        <f t="shared" si="32"/>
        <v>0</v>
      </c>
      <c r="S216" s="159">
        <v>0</v>
      </c>
      <c r="T216" s="160">
        <f t="shared" si="33"/>
        <v>0</v>
      </c>
      <c r="AR216" s="161" t="s">
        <v>91</v>
      </c>
      <c r="AT216" s="161" t="s">
        <v>169</v>
      </c>
      <c r="AU216" s="161" t="s">
        <v>85</v>
      </c>
      <c r="AY216" s="17" t="s">
        <v>167</v>
      </c>
      <c r="BE216" s="96">
        <f t="shared" si="34"/>
        <v>0</v>
      </c>
      <c r="BF216" s="96">
        <f t="shared" si="35"/>
        <v>0</v>
      </c>
      <c r="BG216" s="96">
        <f t="shared" si="36"/>
        <v>0</v>
      </c>
      <c r="BH216" s="96">
        <f t="shared" si="37"/>
        <v>0</v>
      </c>
      <c r="BI216" s="96">
        <f t="shared" si="38"/>
        <v>0</v>
      </c>
      <c r="BJ216" s="17" t="s">
        <v>85</v>
      </c>
      <c r="BK216" s="162">
        <f t="shared" si="39"/>
        <v>0</v>
      </c>
      <c r="BL216" s="17" t="s">
        <v>91</v>
      </c>
      <c r="BM216" s="161" t="s">
        <v>647</v>
      </c>
    </row>
    <row r="217" spans="2:65" s="1" customFormat="1" ht="24.2" customHeight="1" x14ac:dyDescent="0.2">
      <c r="B217" s="149"/>
      <c r="C217" s="150" t="s">
        <v>650</v>
      </c>
      <c r="D217" s="150" t="s">
        <v>169</v>
      </c>
      <c r="E217" s="151" t="s">
        <v>2445</v>
      </c>
      <c r="F217" s="152" t="s">
        <v>2446</v>
      </c>
      <c r="G217" s="153" t="s">
        <v>254</v>
      </c>
      <c r="H217" s="154">
        <v>5</v>
      </c>
      <c r="I217" s="155"/>
      <c r="J217" s="154">
        <f t="shared" si="30"/>
        <v>0</v>
      </c>
      <c r="K217" s="156"/>
      <c r="L217" s="33"/>
      <c r="M217" s="157" t="s">
        <v>1</v>
      </c>
      <c r="N217" s="158" t="s">
        <v>42</v>
      </c>
      <c r="P217" s="159">
        <f t="shared" si="31"/>
        <v>0</v>
      </c>
      <c r="Q217" s="159">
        <v>0</v>
      </c>
      <c r="R217" s="159">
        <f t="shared" si="32"/>
        <v>0</v>
      </c>
      <c r="S217" s="159">
        <v>0</v>
      </c>
      <c r="T217" s="160">
        <f t="shared" si="33"/>
        <v>0</v>
      </c>
      <c r="AR217" s="161" t="s">
        <v>91</v>
      </c>
      <c r="AT217" s="161" t="s">
        <v>169</v>
      </c>
      <c r="AU217" s="161" t="s">
        <v>85</v>
      </c>
      <c r="AY217" s="17" t="s">
        <v>167</v>
      </c>
      <c r="BE217" s="96">
        <f t="shared" si="34"/>
        <v>0</v>
      </c>
      <c r="BF217" s="96">
        <f t="shared" si="35"/>
        <v>0</v>
      </c>
      <c r="BG217" s="96">
        <f t="shared" si="36"/>
        <v>0</v>
      </c>
      <c r="BH217" s="96">
        <f t="shared" si="37"/>
        <v>0</v>
      </c>
      <c r="BI217" s="96">
        <f t="shared" si="38"/>
        <v>0</v>
      </c>
      <c r="BJ217" s="17" t="s">
        <v>85</v>
      </c>
      <c r="BK217" s="162">
        <f t="shared" si="39"/>
        <v>0</v>
      </c>
      <c r="BL217" s="17" t="s">
        <v>91</v>
      </c>
      <c r="BM217" s="161" t="s">
        <v>653</v>
      </c>
    </row>
    <row r="218" spans="2:65" s="1" customFormat="1" ht="24.2" customHeight="1" x14ac:dyDescent="0.2">
      <c r="B218" s="149"/>
      <c r="C218" s="150" t="s">
        <v>403</v>
      </c>
      <c r="D218" s="150" t="s">
        <v>169</v>
      </c>
      <c r="E218" s="151" t="s">
        <v>2447</v>
      </c>
      <c r="F218" s="152" t="s">
        <v>2319</v>
      </c>
      <c r="G218" s="153" t="s">
        <v>254</v>
      </c>
      <c r="H218" s="154">
        <v>2</v>
      </c>
      <c r="I218" s="155"/>
      <c r="J218" s="154">
        <f t="shared" si="30"/>
        <v>0</v>
      </c>
      <c r="K218" s="156"/>
      <c r="L218" s="33"/>
      <c r="M218" s="157" t="s">
        <v>1</v>
      </c>
      <c r="N218" s="158" t="s">
        <v>42</v>
      </c>
      <c r="P218" s="159">
        <f t="shared" si="31"/>
        <v>0</v>
      </c>
      <c r="Q218" s="159">
        <v>0</v>
      </c>
      <c r="R218" s="159">
        <f t="shared" si="32"/>
        <v>0</v>
      </c>
      <c r="S218" s="159">
        <v>0</v>
      </c>
      <c r="T218" s="160">
        <f t="shared" si="33"/>
        <v>0</v>
      </c>
      <c r="AR218" s="161" t="s">
        <v>91</v>
      </c>
      <c r="AT218" s="161" t="s">
        <v>169</v>
      </c>
      <c r="AU218" s="161" t="s">
        <v>85</v>
      </c>
      <c r="AY218" s="17" t="s">
        <v>167</v>
      </c>
      <c r="BE218" s="96">
        <f t="shared" si="34"/>
        <v>0</v>
      </c>
      <c r="BF218" s="96">
        <f t="shared" si="35"/>
        <v>0</v>
      </c>
      <c r="BG218" s="96">
        <f t="shared" si="36"/>
        <v>0</v>
      </c>
      <c r="BH218" s="96">
        <f t="shared" si="37"/>
        <v>0</v>
      </c>
      <c r="BI218" s="96">
        <f t="shared" si="38"/>
        <v>0</v>
      </c>
      <c r="BJ218" s="17" t="s">
        <v>85</v>
      </c>
      <c r="BK218" s="162">
        <f t="shared" si="39"/>
        <v>0</v>
      </c>
      <c r="BL218" s="17" t="s">
        <v>91</v>
      </c>
      <c r="BM218" s="161" t="s">
        <v>657</v>
      </c>
    </row>
    <row r="219" spans="2:65" s="1" customFormat="1" ht="24.2" customHeight="1" x14ac:dyDescent="0.2">
      <c r="B219" s="149"/>
      <c r="C219" s="150" t="s">
        <v>660</v>
      </c>
      <c r="D219" s="150" t="s">
        <v>169</v>
      </c>
      <c r="E219" s="151" t="s">
        <v>2448</v>
      </c>
      <c r="F219" s="152" t="s">
        <v>2379</v>
      </c>
      <c r="G219" s="153" t="s">
        <v>254</v>
      </c>
      <c r="H219" s="154">
        <v>1</v>
      </c>
      <c r="I219" s="155"/>
      <c r="J219" s="154">
        <f t="shared" si="30"/>
        <v>0</v>
      </c>
      <c r="K219" s="156"/>
      <c r="L219" s="33"/>
      <c r="M219" s="157" t="s">
        <v>1</v>
      </c>
      <c r="N219" s="158" t="s">
        <v>42</v>
      </c>
      <c r="P219" s="159">
        <f t="shared" si="31"/>
        <v>0</v>
      </c>
      <c r="Q219" s="159">
        <v>0</v>
      </c>
      <c r="R219" s="159">
        <f t="shared" si="32"/>
        <v>0</v>
      </c>
      <c r="S219" s="159">
        <v>0</v>
      </c>
      <c r="T219" s="160">
        <f t="shared" si="33"/>
        <v>0</v>
      </c>
      <c r="AR219" s="161" t="s">
        <v>91</v>
      </c>
      <c r="AT219" s="161" t="s">
        <v>169</v>
      </c>
      <c r="AU219" s="161" t="s">
        <v>85</v>
      </c>
      <c r="AY219" s="17" t="s">
        <v>167</v>
      </c>
      <c r="BE219" s="96">
        <f t="shared" si="34"/>
        <v>0</v>
      </c>
      <c r="BF219" s="96">
        <f t="shared" si="35"/>
        <v>0</v>
      </c>
      <c r="BG219" s="96">
        <f t="shared" si="36"/>
        <v>0</v>
      </c>
      <c r="BH219" s="96">
        <f t="shared" si="37"/>
        <v>0</v>
      </c>
      <c r="BI219" s="96">
        <f t="shared" si="38"/>
        <v>0</v>
      </c>
      <c r="BJ219" s="17" t="s">
        <v>85</v>
      </c>
      <c r="BK219" s="162">
        <f t="shared" si="39"/>
        <v>0</v>
      </c>
      <c r="BL219" s="17" t="s">
        <v>91</v>
      </c>
      <c r="BM219" s="161" t="s">
        <v>663</v>
      </c>
    </row>
    <row r="220" spans="2:65" s="1" customFormat="1" ht="24.2" customHeight="1" x14ac:dyDescent="0.2">
      <c r="B220" s="149"/>
      <c r="C220" s="150" t="s">
        <v>408</v>
      </c>
      <c r="D220" s="150" t="s">
        <v>169</v>
      </c>
      <c r="E220" s="151" t="s">
        <v>2449</v>
      </c>
      <c r="F220" s="152" t="s">
        <v>2450</v>
      </c>
      <c r="G220" s="153" t="s">
        <v>254</v>
      </c>
      <c r="H220" s="154">
        <v>2</v>
      </c>
      <c r="I220" s="155"/>
      <c r="J220" s="154">
        <f t="shared" si="30"/>
        <v>0</v>
      </c>
      <c r="K220" s="156"/>
      <c r="L220" s="33"/>
      <c r="M220" s="157" t="s">
        <v>1</v>
      </c>
      <c r="N220" s="158" t="s">
        <v>42</v>
      </c>
      <c r="P220" s="159">
        <f t="shared" si="31"/>
        <v>0</v>
      </c>
      <c r="Q220" s="159">
        <v>0</v>
      </c>
      <c r="R220" s="159">
        <f t="shared" si="32"/>
        <v>0</v>
      </c>
      <c r="S220" s="159">
        <v>0</v>
      </c>
      <c r="T220" s="160">
        <f t="shared" si="33"/>
        <v>0</v>
      </c>
      <c r="AR220" s="161" t="s">
        <v>91</v>
      </c>
      <c r="AT220" s="161" t="s">
        <v>169</v>
      </c>
      <c r="AU220" s="161" t="s">
        <v>85</v>
      </c>
      <c r="AY220" s="17" t="s">
        <v>167</v>
      </c>
      <c r="BE220" s="96">
        <f t="shared" si="34"/>
        <v>0</v>
      </c>
      <c r="BF220" s="96">
        <f t="shared" si="35"/>
        <v>0</v>
      </c>
      <c r="BG220" s="96">
        <f t="shared" si="36"/>
        <v>0</v>
      </c>
      <c r="BH220" s="96">
        <f t="shared" si="37"/>
        <v>0</v>
      </c>
      <c r="BI220" s="96">
        <f t="shared" si="38"/>
        <v>0</v>
      </c>
      <c r="BJ220" s="17" t="s">
        <v>85</v>
      </c>
      <c r="BK220" s="162">
        <f t="shared" si="39"/>
        <v>0</v>
      </c>
      <c r="BL220" s="17" t="s">
        <v>91</v>
      </c>
      <c r="BM220" s="161" t="s">
        <v>667</v>
      </c>
    </row>
    <row r="221" spans="2:65" s="1" customFormat="1" ht="16.5" customHeight="1" x14ac:dyDescent="0.2">
      <c r="B221" s="149"/>
      <c r="C221" s="150" t="s">
        <v>669</v>
      </c>
      <c r="D221" s="150" t="s">
        <v>169</v>
      </c>
      <c r="E221" s="151" t="s">
        <v>2451</v>
      </c>
      <c r="F221" s="152" t="s">
        <v>2327</v>
      </c>
      <c r="G221" s="153" t="s">
        <v>254</v>
      </c>
      <c r="H221" s="154">
        <v>4</v>
      </c>
      <c r="I221" s="155"/>
      <c r="J221" s="154">
        <f t="shared" si="30"/>
        <v>0</v>
      </c>
      <c r="K221" s="156"/>
      <c r="L221" s="33"/>
      <c r="M221" s="157" t="s">
        <v>1</v>
      </c>
      <c r="N221" s="158" t="s">
        <v>42</v>
      </c>
      <c r="P221" s="159">
        <f t="shared" si="31"/>
        <v>0</v>
      </c>
      <c r="Q221" s="159">
        <v>0</v>
      </c>
      <c r="R221" s="159">
        <f t="shared" si="32"/>
        <v>0</v>
      </c>
      <c r="S221" s="159">
        <v>0</v>
      </c>
      <c r="T221" s="160">
        <f t="shared" si="33"/>
        <v>0</v>
      </c>
      <c r="AR221" s="161" t="s">
        <v>91</v>
      </c>
      <c r="AT221" s="161" t="s">
        <v>169</v>
      </c>
      <c r="AU221" s="161" t="s">
        <v>85</v>
      </c>
      <c r="AY221" s="17" t="s">
        <v>167</v>
      </c>
      <c r="BE221" s="96">
        <f t="shared" si="34"/>
        <v>0</v>
      </c>
      <c r="BF221" s="96">
        <f t="shared" si="35"/>
        <v>0</v>
      </c>
      <c r="BG221" s="96">
        <f t="shared" si="36"/>
        <v>0</v>
      </c>
      <c r="BH221" s="96">
        <f t="shared" si="37"/>
        <v>0</v>
      </c>
      <c r="BI221" s="96">
        <f t="shared" si="38"/>
        <v>0</v>
      </c>
      <c r="BJ221" s="17" t="s">
        <v>85</v>
      </c>
      <c r="BK221" s="162">
        <f t="shared" si="39"/>
        <v>0</v>
      </c>
      <c r="BL221" s="17" t="s">
        <v>91</v>
      </c>
      <c r="BM221" s="161" t="s">
        <v>672</v>
      </c>
    </row>
    <row r="222" spans="2:65" s="1" customFormat="1" ht="16.5" customHeight="1" x14ac:dyDescent="0.2">
      <c r="B222" s="149"/>
      <c r="C222" s="150" t="s">
        <v>412</v>
      </c>
      <c r="D222" s="150" t="s">
        <v>169</v>
      </c>
      <c r="E222" s="151" t="s">
        <v>2452</v>
      </c>
      <c r="F222" s="152" t="s">
        <v>2331</v>
      </c>
      <c r="G222" s="153" t="s">
        <v>254</v>
      </c>
      <c r="H222" s="154">
        <v>10</v>
      </c>
      <c r="I222" s="155"/>
      <c r="J222" s="154">
        <f t="shared" si="30"/>
        <v>0</v>
      </c>
      <c r="K222" s="156"/>
      <c r="L222" s="33"/>
      <c r="M222" s="157" t="s">
        <v>1</v>
      </c>
      <c r="N222" s="158" t="s">
        <v>42</v>
      </c>
      <c r="P222" s="159">
        <f t="shared" si="31"/>
        <v>0</v>
      </c>
      <c r="Q222" s="159">
        <v>0</v>
      </c>
      <c r="R222" s="159">
        <f t="shared" si="32"/>
        <v>0</v>
      </c>
      <c r="S222" s="159">
        <v>0</v>
      </c>
      <c r="T222" s="160">
        <f t="shared" si="33"/>
        <v>0</v>
      </c>
      <c r="AR222" s="161" t="s">
        <v>91</v>
      </c>
      <c r="AT222" s="161" t="s">
        <v>169</v>
      </c>
      <c r="AU222" s="161" t="s">
        <v>85</v>
      </c>
      <c r="AY222" s="17" t="s">
        <v>167</v>
      </c>
      <c r="BE222" s="96">
        <f t="shared" si="34"/>
        <v>0</v>
      </c>
      <c r="BF222" s="96">
        <f t="shared" si="35"/>
        <v>0</v>
      </c>
      <c r="BG222" s="96">
        <f t="shared" si="36"/>
        <v>0</v>
      </c>
      <c r="BH222" s="96">
        <f t="shared" si="37"/>
        <v>0</v>
      </c>
      <c r="BI222" s="96">
        <f t="shared" si="38"/>
        <v>0</v>
      </c>
      <c r="BJ222" s="17" t="s">
        <v>85</v>
      </c>
      <c r="BK222" s="162">
        <f t="shared" si="39"/>
        <v>0</v>
      </c>
      <c r="BL222" s="17" t="s">
        <v>91</v>
      </c>
      <c r="BM222" s="161" t="s">
        <v>677</v>
      </c>
    </row>
    <row r="223" spans="2:65" s="1" customFormat="1" ht="24.2" customHeight="1" x14ac:dyDescent="0.2">
      <c r="B223" s="149"/>
      <c r="C223" s="150" t="s">
        <v>678</v>
      </c>
      <c r="D223" s="150" t="s">
        <v>169</v>
      </c>
      <c r="E223" s="151" t="s">
        <v>2453</v>
      </c>
      <c r="F223" s="152" t="s">
        <v>2454</v>
      </c>
      <c r="G223" s="153" t="s">
        <v>254</v>
      </c>
      <c r="H223" s="154">
        <v>2</v>
      </c>
      <c r="I223" s="155"/>
      <c r="J223" s="154">
        <f t="shared" si="30"/>
        <v>0</v>
      </c>
      <c r="K223" s="156"/>
      <c r="L223" s="33"/>
      <c r="M223" s="157" t="s">
        <v>1</v>
      </c>
      <c r="N223" s="158" t="s">
        <v>42</v>
      </c>
      <c r="P223" s="159">
        <f t="shared" si="31"/>
        <v>0</v>
      </c>
      <c r="Q223" s="159">
        <v>0</v>
      </c>
      <c r="R223" s="159">
        <f t="shared" si="32"/>
        <v>0</v>
      </c>
      <c r="S223" s="159">
        <v>0</v>
      </c>
      <c r="T223" s="160">
        <f t="shared" si="33"/>
        <v>0</v>
      </c>
      <c r="AR223" s="161" t="s">
        <v>91</v>
      </c>
      <c r="AT223" s="161" t="s">
        <v>169</v>
      </c>
      <c r="AU223" s="161" t="s">
        <v>85</v>
      </c>
      <c r="AY223" s="17" t="s">
        <v>167</v>
      </c>
      <c r="BE223" s="96">
        <f t="shared" si="34"/>
        <v>0</v>
      </c>
      <c r="BF223" s="96">
        <f t="shared" si="35"/>
        <v>0</v>
      </c>
      <c r="BG223" s="96">
        <f t="shared" si="36"/>
        <v>0</v>
      </c>
      <c r="BH223" s="96">
        <f t="shared" si="37"/>
        <v>0</v>
      </c>
      <c r="BI223" s="96">
        <f t="shared" si="38"/>
        <v>0</v>
      </c>
      <c r="BJ223" s="17" t="s">
        <v>85</v>
      </c>
      <c r="BK223" s="162">
        <f t="shared" si="39"/>
        <v>0</v>
      </c>
      <c r="BL223" s="17" t="s">
        <v>91</v>
      </c>
      <c r="BM223" s="161" t="s">
        <v>681</v>
      </c>
    </row>
    <row r="224" spans="2:65" s="1" customFormat="1" ht="24.2" customHeight="1" x14ac:dyDescent="0.2">
      <c r="B224" s="149"/>
      <c r="C224" s="150" t="s">
        <v>418</v>
      </c>
      <c r="D224" s="150" t="s">
        <v>169</v>
      </c>
      <c r="E224" s="151" t="s">
        <v>2455</v>
      </c>
      <c r="F224" s="152" t="s">
        <v>2456</v>
      </c>
      <c r="G224" s="153" t="s">
        <v>254</v>
      </c>
      <c r="H224" s="154">
        <v>2</v>
      </c>
      <c r="I224" s="155"/>
      <c r="J224" s="154">
        <f t="shared" si="30"/>
        <v>0</v>
      </c>
      <c r="K224" s="156"/>
      <c r="L224" s="33"/>
      <c r="M224" s="157" t="s">
        <v>1</v>
      </c>
      <c r="N224" s="158" t="s">
        <v>42</v>
      </c>
      <c r="P224" s="159">
        <f t="shared" si="31"/>
        <v>0</v>
      </c>
      <c r="Q224" s="159">
        <v>0</v>
      </c>
      <c r="R224" s="159">
        <f t="shared" si="32"/>
        <v>0</v>
      </c>
      <c r="S224" s="159">
        <v>0</v>
      </c>
      <c r="T224" s="160">
        <f t="shared" si="33"/>
        <v>0</v>
      </c>
      <c r="AR224" s="161" t="s">
        <v>91</v>
      </c>
      <c r="AT224" s="161" t="s">
        <v>169</v>
      </c>
      <c r="AU224" s="161" t="s">
        <v>85</v>
      </c>
      <c r="AY224" s="17" t="s">
        <v>167</v>
      </c>
      <c r="BE224" s="96">
        <f t="shared" si="34"/>
        <v>0</v>
      </c>
      <c r="BF224" s="96">
        <f t="shared" si="35"/>
        <v>0</v>
      </c>
      <c r="BG224" s="96">
        <f t="shared" si="36"/>
        <v>0</v>
      </c>
      <c r="BH224" s="96">
        <f t="shared" si="37"/>
        <v>0</v>
      </c>
      <c r="BI224" s="96">
        <f t="shared" si="38"/>
        <v>0</v>
      </c>
      <c r="BJ224" s="17" t="s">
        <v>85</v>
      </c>
      <c r="BK224" s="162">
        <f t="shared" si="39"/>
        <v>0</v>
      </c>
      <c r="BL224" s="17" t="s">
        <v>91</v>
      </c>
      <c r="BM224" s="161" t="s">
        <v>690</v>
      </c>
    </row>
    <row r="225" spans="2:65" s="1" customFormat="1" ht="24.2" customHeight="1" x14ac:dyDescent="0.2">
      <c r="B225" s="149"/>
      <c r="C225" s="150" t="s">
        <v>691</v>
      </c>
      <c r="D225" s="150" t="s">
        <v>169</v>
      </c>
      <c r="E225" s="151" t="s">
        <v>2457</v>
      </c>
      <c r="F225" s="152" t="s">
        <v>2458</v>
      </c>
      <c r="G225" s="153" t="s">
        <v>254</v>
      </c>
      <c r="H225" s="154">
        <v>2</v>
      </c>
      <c r="I225" s="155"/>
      <c r="J225" s="154">
        <f t="shared" si="30"/>
        <v>0</v>
      </c>
      <c r="K225" s="156"/>
      <c r="L225" s="33"/>
      <c r="M225" s="157" t="s">
        <v>1</v>
      </c>
      <c r="N225" s="158" t="s">
        <v>42</v>
      </c>
      <c r="P225" s="159">
        <f t="shared" si="31"/>
        <v>0</v>
      </c>
      <c r="Q225" s="159">
        <v>0</v>
      </c>
      <c r="R225" s="159">
        <f t="shared" si="32"/>
        <v>0</v>
      </c>
      <c r="S225" s="159">
        <v>0</v>
      </c>
      <c r="T225" s="160">
        <f t="shared" si="33"/>
        <v>0</v>
      </c>
      <c r="AR225" s="161" t="s">
        <v>91</v>
      </c>
      <c r="AT225" s="161" t="s">
        <v>169</v>
      </c>
      <c r="AU225" s="161" t="s">
        <v>85</v>
      </c>
      <c r="AY225" s="17" t="s">
        <v>167</v>
      </c>
      <c r="BE225" s="96">
        <f t="shared" si="34"/>
        <v>0</v>
      </c>
      <c r="BF225" s="96">
        <f t="shared" si="35"/>
        <v>0</v>
      </c>
      <c r="BG225" s="96">
        <f t="shared" si="36"/>
        <v>0</v>
      </c>
      <c r="BH225" s="96">
        <f t="shared" si="37"/>
        <v>0</v>
      </c>
      <c r="BI225" s="96">
        <f t="shared" si="38"/>
        <v>0</v>
      </c>
      <c r="BJ225" s="17" t="s">
        <v>85</v>
      </c>
      <c r="BK225" s="162">
        <f t="shared" si="39"/>
        <v>0</v>
      </c>
      <c r="BL225" s="17" t="s">
        <v>91</v>
      </c>
      <c r="BM225" s="161" t="s">
        <v>694</v>
      </c>
    </row>
    <row r="226" spans="2:65" s="1" customFormat="1" ht="24.2" customHeight="1" x14ac:dyDescent="0.2">
      <c r="B226" s="149"/>
      <c r="C226" s="150" t="s">
        <v>422</v>
      </c>
      <c r="D226" s="150" t="s">
        <v>169</v>
      </c>
      <c r="E226" s="151" t="s">
        <v>2459</v>
      </c>
      <c r="F226" s="152" t="s">
        <v>2460</v>
      </c>
      <c r="G226" s="153" t="s">
        <v>254</v>
      </c>
      <c r="H226" s="154">
        <v>1</v>
      </c>
      <c r="I226" s="155"/>
      <c r="J226" s="154">
        <f t="shared" si="30"/>
        <v>0</v>
      </c>
      <c r="K226" s="156"/>
      <c r="L226" s="33"/>
      <c r="M226" s="157" t="s">
        <v>1</v>
      </c>
      <c r="N226" s="158" t="s">
        <v>42</v>
      </c>
      <c r="P226" s="159">
        <f t="shared" si="31"/>
        <v>0</v>
      </c>
      <c r="Q226" s="159">
        <v>0</v>
      </c>
      <c r="R226" s="159">
        <f t="shared" si="32"/>
        <v>0</v>
      </c>
      <c r="S226" s="159">
        <v>0</v>
      </c>
      <c r="T226" s="160">
        <f t="shared" si="33"/>
        <v>0</v>
      </c>
      <c r="AR226" s="161" t="s">
        <v>91</v>
      </c>
      <c r="AT226" s="161" t="s">
        <v>169</v>
      </c>
      <c r="AU226" s="161" t="s">
        <v>85</v>
      </c>
      <c r="AY226" s="17" t="s">
        <v>167</v>
      </c>
      <c r="BE226" s="96">
        <f t="shared" si="34"/>
        <v>0</v>
      </c>
      <c r="BF226" s="96">
        <f t="shared" si="35"/>
        <v>0</v>
      </c>
      <c r="BG226" s="96">
        <f t="shared" si="36"/>
        <v>0</v>
      </c>
      <c r="BH226" s="96">
        <f t="shared" si="37"/>
        <v>0</v>
      </c>
      <c r="BI226" s="96">
        <f t="shared" si="38"/>
        <v>0</v>
      </c>
      <c r="BJ226" s="17" t="s">
        <v>85</v>
      </c>
      <c r="BK226" s="162">
        <f t="shared" si="39"/>
        <v>0</v>
      </c>
      <c r="BL226" s="17" t="s">
        <v>91</v>
      </c>
      <c r="BM226" s="161" t="s">
        <v>698</v>
      </c>
    </row>
    <row r="227" spans="2:65" s="1" customFormat="1" ht="24.2" customHeight="1" x14ac:dyDescent="0.2">
      <c r="B227" s="149"/>
      <c r="C227" s="150" t="s">
        <v>699</v>
      </c>
      <c r="D227" s="150" t="s">
        <v>169</v>
      </c>
      <c r="E227" s="151" t="s">
        <v>2461</v>
      </c>
      <c r="F227" s="152" t="s">
        <v>2381</v>
      </c>
      <c r="G227" s="153" t="s">
        <v>2336</v>
      </c>
      <c r="H227" s="154">
        <v>14</v>
      </c>
      <c r="I227" s="155"/>
      <c r="J227" s="154">
        <f t="shared" si="30"/>
        <v>0</v>
      </c>
      <c r="K227" s="156"/>
      <c r="L227" s="33"/>
      <c r="M227" s="157" t="s">
        <v>1</v>
      </c>
      <c r="N227" s="158" t="s">
        <v>42</v>
      </c>
      <c r="P227" s="159">
        <f t="shared" si="31"/>
        <v>0</v>
      </c>
      <c r="Q227" s="159">
        <v>0</v>
      </c>
      <c r="R227" s="159">
        <f t="shared" si="32"/>
        <v>0</v>
      </c>
      <c r="S227" s="159">
        <v>0</v>
      </c>
      <c r="T227" s="160">
        <f t="shared" si="33"/>
        <v>0</v>
      </c>
      <c r="AR227" s="161" t="s">
        <v>91</v>
      </c>
      <c r="AT227" s="161" t="s">
        <v>169</v>
      </c>
      <c r="AU227" s="161" t="s">
        <v>85</v>
      </c>
      <c r="AY227" s="17" t="s">
        <v>167</v>
      </c>
      <c r="BE227" s="96">
        <f t="shared" si="34"/>
        <v>0</v>
      </c>
      <c r="BF227" s="96">
        <f t="shared" si="35"/>
        <v>0</v>
      </c>
      <c r="BG227" s="96">
        <f t="shared" si="36"/>
        <v>0</v>
      </c>
      <c r="BH227" s="96">
        <f t="shared" si="37"/>
        <v>0</v>
      </c>
      <c r="BI227" s="96">
        <f t="shared" si="38"/>
        <v>0</v>
      </c>
      <c r="BJ227" s="17" t="s">
        <v>85</v>
      </c>
      <c r="BK227" s="162">
        <f t="shared" si="39"/>
        <v>0</v>
      </c>
      <c r="BL227" s="17" t="s">
        <v>91</v>
      </c>
      <c r="BM227" s="161" t="s">
        <v>703</v>
      </c>
    </row>
    <row r="228" spans="2:65" s="1" customFormat="1" ht="33" customHeight="1" x14ac:dyDescent="0.2">
      <c r="B228" s="149"/>
      <c r="C228" s="150" t="s">
        <v>427</v>
      </c>
      <c r="D228" s="150" t="s">
        <v>169</v>
      </c>
      <c r="E228" s="151" t="s">
        <v>2462</v>
      </c>
      <c r="F228" s="152" t="s">
        <v>2383</v>
      </c>
      <c r="G228" s="153" t="s">
        <v>299</v>
      </c>
      <c r="H228" s="154">
        <v>28</v>
      </c>
      <c r="I228" s="155"/>
      <c r="J228" s="154">
        <f t="shared" si="30"/>
        <v>0</v>
      </c>
      <c r="K228" s="156"/>
      <c r="L228" s="33"/>
      <c r="M228" s="157" t="s">
        <v>1</v>
      </c>
      <c r="N228" s="158" t="s">
        <v>42</v>
      </c>
      <c r="P228" s="159">
        <f t="shared" si="31"/>
        <v>0</v>
      </c>
      <c r="Q228" s="159">
        <v>0</v>
      </c>
      <c r="R228" s="159">
        <f t="shared" si="32"/>
        <v>0</v>
      </c>
      <c r="S228" s="159">
        <v>0</v>
      </c>
      <c r="T228" s="160">
        <f t="shared" si="33"/>
        <v>0</v>
      </c>
      <c r="AR228" s="161" t="s">
        <v>91</v>
      </c>
      <c r="AT228" s="161" t="s">
        <v>169</v>
      </c>
      <c r="AU228" s="161" t="s">
        <v>85</v>
      </c>
      <c r="AY228" s="17" t="s">
        <v>167</v>
      </c>
      <c r="BE228" s="96">
        <f t="shared" si="34"/>
        <v>0</v>
      </c>
      <c r="BF228" s="96">
        <f t="shared" si="35"/>
        <v>0</v>
      </c>
      <c r="BG228" s="96">
        <f t="shared" si="36"/>
        <v>0</v>
      </c>
      <c r="BH228" s="96">
        <f t="shared" si="37"/>
        <v>0</v>
      </c>
      <c r="BI228" s="96">
        <f t="shared" si="38"/>
        <v>0</v>
      </c>
      <c r="BJ228" s="17" t="s">
        <v>85</v>
      </c>
      <c r="BK228" s="162">
        <f t="shared" si="39"/>
        <v>0</v>
      </c>
      <c r="BL228" s="17" t="s">
        <v>91</v>
      </c>
      <c r="BM228" s="161" t="s">
        <v>706</v>
      </c>
    </row>
    <row r="229" spans="2:65" s="1" customFormat="1" ht="24.2" customHeight="1" x14ac:dyDescent="0.2">
      <c r="B229" s="149"/>
      <c r="C229" s="150" t="s">
        <v>715</v>
      </c>
      <c r="D229" s="150" t="s">
        <v>169</v>
      </c>
      <c r="E229" s="151" t="s">
        <v>2463</v>
      </c>
      <c r="F229" s="152" t="s">
        <v>2350</v>
      </c>
      <c r="G229" s="153" t="s">
        <v>299</v>
      </c>
      <c r="H229" s="154">
        <v>35</v>
      </c>
      <c r="I229" s="155"/>
      <c r="J229" s="154">
        <f t="shared" si="30"/>
        <v>0</v>
      </c>
      <c r="K229" s="156"/>
      <c r="L229" s="33"/>
      <c r="M229" s="157" t="s">
        <v>1</v>
      </c>
      <c r="N229" s="158" t="s">
        <v>42</v>
      </c>
      <c r="P229" s="159">
        <f t="shared" si="31"/>
        <v>0</v>
      </c>
      <c r="Q229" s="159">
        <v>0</v>
      </c>
      <c r="R229" s="159">
        <f t="shared" si="32"/>
        <v>0</v>
      </c>
      <c r="S229" s="159">
        <v>0</v>
      </c>
      <c r="T229" s="160">
        <f t="shared" si="33"/>
        <v>0</v>
      </c>
      <c r="AR229" s="161" t="s">
        <v>91</v>
      </c>
      <c r="AT229" s="161" t="s">
        <v>169</v>
      </c>
      <c r="AU229" s="161" t="s">
        <v>85</v>
      </c>
      <c r="AY229" s="17" t="s">
        <v>167</v>
      </c>
      <c r="BE229" s="96">
        <f t="shared" si="34"/>
        <v>0</v>
      </c>
      <c r="BF229" s="96">
        <f t="shared" si="35"/>
        <v>0</v>
      </c>
      <c r="BG229" s="96">
        <f t="shared" si="36"/>
        <v>0</v>
      </c>
      <c r="BH229" s="96">
        <f t="shared" si="37"/>
        <v>0</v>
      </c>
      <c r="BI229" s="96">
        <f t="shared" si="38"/>
        <v>0</v>
      </c>
      <c r="BJ229" s="17" t="s">
        <v>85</v>
      </c>
      <c r="BK229" s="162">
        <f t="shared" si="39"/>
        <v>0</v>
      </c>
      <c r="BL229" s="17" t="s">
        <v>91</v>
      </c>
      <c r="BM229" s="161" t="s">
        <v>718</v>
      </c>
    </row>
    <row r="230" spans="2:65" s="1" customFormat="1" ht="21.75" customHeight="1" x14ac:dyDescent="0.2">
      <c r="B230" s="149"/>
      <c r="C230" s="150" t="s">
        <v>430</v>
      </c>
      <c r="D230" s="150" t="s">
        <v>169</v>
      </c>
      <c r="E230" s="151" t="s">
        <v>2464</v>
      </c>
      <c r="F230" s="152" t="s">
        <v>2352</v>
      </c>
      <c r="G230" s="153" t="s">
        <v>299</v>
      </c>
      <c r="H230" s="154">
        <v>60</v>
      </c>
      <c r="I230" s="155"/>
      <c r="J230" s="154">
        <f t="shared" si="30"/>
        <v>0</v>
      </c>
      <c r="K230" s="156"/>
      <c r="L230" s="33"/>
      <c r="M230" s="157" t="s">
        <v>1</v>
      </c>
      <c r="N230" s="158" t="s">
        <v>42</v>
      </c>
      <c r="P230" s="159">
        <f t="shared" si="31"/>
        <v>0</v>
      </c>
      <c r="Q230" s="159">
        <v>0</v>
      </c>
      <c r="R230" s="159">
        <f t="shared" si="32"/>
        <v>0</v>
      </c>
      <c r="S230" s="159">
        <v>0</v>
      </c>
      <c r="T230" s="160">
        <f t="shared" si="33"/>
        <v>0</v>
      </c>
      <c r="AR230" s="161" t="s">
        <v>91</v>
      </c>
      <c r="AT230" s="161" t="s">
        <v>169</v>
      </c>
      <c r="AU230" s="161" t="s">
        <v>85</v>
      </c>
      <c r="AY230" s="17" t="s">
        <v>167</v>
      </c>
      <c r="BE230" s="96">
        <f t="shared" si="34"/>
        <v>0</v>
      </c>
      <c r="BF230" s="96">
        <f t="shared" si="35"/>
        <v>0</v>
      </c>
      <c r="BG230" s="96">
        <f t="shared" si="36"/>
        <v>0</v>
      </c>
      <c r="BH230" s="96">
        <f t="shared" si="37"/>
        <v>0</v>
      </c>
      <c r="BI230" s="96">
        <f t="shared" si="38"/>
        <v>0</v>
      </c>
      <c r="BJ230" s="17" t="s">
        <v>85</v>
      </c>
      <c r="BK230" s="162">
        <f t="shared" si="39"/>
        <v>0</v>
      </c>
      <c r="BL230" s="17" t="s">
        <v>91</v>
      </c>
      <c r="BM230" s="161" t="s">
        <v>723</v>
      </c>
    </row>
    <row r="231" spans="2:65" s="1" customFormat="1" ht="16.5" customHeight="1" x14ac:dyDescent="0.2">
      <c r="B231" s="149"/>
      <c r="C231" s="150" t="s">
        <v>726</v>
      </c>
      <c r="D231" s="150" t="s">
        <v>169</v>
      </c>
      <c r="E231" s="151" t="s">
        <v>2465</v>
      </c>
      <c r="F231" s="152" t="s">
        <v>2354</v>
      </c>
      <c r="G231" s="153" t="s">
        <v>702</v>
      </c>
      <c r="H231" s="154">
        <v>73</v>
      </c>
      <c r="I231" s="155"/>
      <c r="J231" s="154">
        <f t="shared" si="30"/>
        <v>0</v>
      </c>
      <c r="K231" s="156"/>
      <c r="L231" s="33"/>
      <c r="M231" s="157" t="s">
        <v>1</v>
      </c>
      <c r="N231" s="158" t="s">
        <v>42</v>
      </c>
      <c r="P231" s="159">
        <f t="shared" si="31"/>
        <v>0</v>
      </c>
      <c r="Q231" s="159">
        <v>0</v>
      </c>
      <c r="R231" s="159">
        <f t="shared" si="32"/>
        <v>0</v>
      </c>
      <c r="S231" s="159">
        <v>0</v>
      </c>
      <c r="T231" s="160">
        <f t="shared" si="33"/>
        <v>0</v>
      </c>
      <c r="AR231" s="161" t="s">
        <v>91</v>
      </c>
      <c r="AT231" s="161" t="s">
        <v>169</v>
      </c>
      <c r="AU231" s="161" t="s">
        <v>85</v>
      </c>
      <c r="AY231" s="17" t="s">
        <v>167</v>
      </c>
      <c r="BE231" s="96">
        <f t="shared" si="34"/>
        <v>0</v>
      </c>
      <c r="BF231" s="96">
        <f t="shared" si="35"/>
        <v>0</v>
      </c>
      <c r="BG231" s="96">
        <f t="shared" si="36"/>
        <v>0</v>
      </c>
      <c r="BH231" s="96">
        <f t="shared" si="37"/>
        <v>0</v>
      </c>
      <c r="BI231" s="96">
        <f t="shared" si="38"/>
        <v>0</v>
      </c>
      <c r="BJ231" s="17" t="s">
        <v>85</v>
      </c>
      <c r="BK231" s="162">
        <f t="shared" si="39"/>
        <v>0</v>
      </c>
      <c r="BL231" s="17" t="s">
        <v>91</v>
      </c>
      <c r="BM231" s="161" t="s">
        <v>729</v>
      </c>
    </row>
    <row r="232" spans="2:65" s="1" customFormat="1" ht="16.5" customHeight="1" x14ac:dyDescent="0.2">
      <c r="B232" s="149"/>
      <c r="C232" s="150" t="s">
        <v>434</v>
      </c>
      <c r="D232" s="150" t="s">
        <v>169</v>
      </c>
      <c r="E232" s="151" t="s">
        <v>2466</v>
      </c>
      <c r="F232" s="152" t="s">
        <v>2356</v>
      </c>
      <c r="G232" s="153" t="s">
        <v>481</v>
      </c>
      <c r="H232" s="154">
        <v>18</v>
      </c>
      <c r="I232" s="155"/>
      <c r="J232" s="154">
        <f t="shared" si="30"/>
        <v>0</v>
      </c>
      <c r="K232" s="156"/>
      <c r="L232" s="33"/>
      <c r="M232" s="157" t="s">
        <v>1</v>
      </c>
      <c r="N232" s="158" t="s">
        <v>42</v>
      </c>
      <c r="P232" s="159">
        <f t="shared" si="31"/>
        <v>0</v>
      </c>
      <c r="Q232" s="159">
        <v>0</v>
      </c>
      <c r="R232" s="159">
        <f t="shared" si="32"/>
        <v>0</v>
      </c>
      <c r="S232" s="159">
        <v>0</v>
      </c>
      <c r="T232" s="160">
        <f t="shared" si="33"/>
        <v>0</v>
      </c>
      <c r="AR232" s="161" t="s">
        <v>91</v>
      </c>
      <c r="AT232" s="161" t="s">
        <v>169</v>
      </c>
      <c r="AU232" s="161" t="s">
        <v>85</v>
      </c>
      <c r="AY232" s="17" t="s">
        <v>167</v>
      </c>
      <c r="BE232" s="96">
        <f t="shared" si="34"/>
        <v>0</v>
      </c>
      <c r="BF232" s="96">
        <f t="shared" si="35"/>
        <v>0</v>
      </c>
      <c r="BG232" s="96">
        <f t="shared" si="36"/>
        <v>0</v>
      </c>
      <c r="BH232" s="96">
        <f t="shared" si="37"/>
        <v>0</v>
      </c>
      <c r="BI232" s="96">
        <f t="shared" si="38"/>
        <v>0</v>
      </c>
      <c r="BJ232" s="17" t="s">
        <v>85</v>
      </c>
      <c r="BK232" s="162">
        <f t="shared" si="39"/>
        <v>0</v>
      </c>
      <c r="BL232" s="17" t="s">
        <v>91</v>
      </c>
      <c r="BM232" s="161" t="s">
        <v>736</v>
      </c>
    </row>
    <row r="233" spans="2:65" s="11" customFormat="1" ht="22.9" customHeight="1" x14ac:dyDescent="0.2">
      <c r="B233" s="137"/>
      <c r="D233" s="138" t="s">
        <v>75</v>
      </c>
      <c r="E233" s="147" t="s">
        <v>2467</v>
      </c>
      <c r="F233" s="147" t="s">
        <v>2468</v>
      </c>
      <c r="I233" s="140"/>
      <c r="J233" s="148">
        <f>BK233</f>
        <v>0</v>
      </c>
      <c r="L233" s="137"/>
      <c r="M233" s="142"/>
      <c r="P233" s="143">
        <f>SUM(P234:P272)</f>
        <v>0</v>
      </c>
      <c r="R233" s="143">
        <f>SUM(R234:R272)</f>
        <v>0</v>
      </c>
      <c r="T233" s="144">
        <f>SUM(T234:T272)</f>
        <v>0</v>
      </c>
      <c r="AR233" s="138" t="s">
        <v>81</v>
      </c>
      <c r="AT233" s="145" t="s">
        <v>75</v>
      </c>
      <c r="AU233" s="145" t="s">
        <v>81</v>
      </c>
      <c r="AY233" s="138" t="s">
        <v>167</v>
      </c>
      <c r="BK233" s="146">
        <f>SUM(BK234:BK272)</f>
        <v>0</v>
      </c>
    </row>
    <row r="234" spans="2:65" s="1" customFormat="1" ht="33" customHeight="1" x14ac:dyDescent="0.2">
      <c r="B234" s="149"/>
      <c r="C234" s="150" t="s">
        <v>743</v>
      </c>
      <c r="D234" s="150" t="s">
        <v>169</v>
      </c>
      <c r="E234" s="151" t="s">
        <v>2469</v>
      </c>
      <c r="F234" s="152" t="s">
        <v>3056</v>
      </c>
      <c r="G234" s="153" t="s">
        <v>254</v>
      </c>
      <c r="H234" s="154">
        <v>1</v>
      </c>
      <c r="I234" s="155"/>
      <c r="J234" s="154">
        <f t="shared" ref="J234:J272" si="40">ROUND(I234*H234,3)</f>
        <v>0</v>
      </c>
      <c r="K234" s="156"/>
      <c r="L234" s="33"/>
      <c r="M234" s="157" t="s">
        <v>1</v>
      </c>
      <c r="N234" s="158" t="s">
        <v>42</v>
      </c>
      <c r="P234" s="159">
        <f t="shared" ref="P234:P272" si="41">O234*H234</f>
        <v>0</v>
      </c>
      <c r="Q234" s="159">
        <v>0</v>
      </c>
      <c r="R234" s="159">
        <f t="shared" ref="R234:R272" si="42">Q234*H234</f>
        <v>0</v>
      </c>
      <c r="S234" s="159">
        <v>0</v>
      </c>
      <c r="T234" s="160">
        <f t="shared" ref="T234:T272" si="43">S234*H234</f>
        <v>0</v>
      </c>
      <c r="AR234" s="161" t="s">
        <v>91</v>
      </c>
      <c r="AT234" s="161" t="s">
        <v>169</v>
      </c>
      <c r="AU234" s="161" t="s">
        <v>85</v>
      </c>
      <c r="AY234" s="17" t="s">
        <v>167</v>
      </c>
      <c r="BE234" s="96">
        <f t="shared" ref="BE234:BE272" si="44">IF(N234="základná",J234,0)</f>
        <v>0</v>
      </c>
      <c r="BF234" s="96">
        <f t="shared" ref="BF234:BF272" si="45">IF(N234="znížená",J234,0)</f>
        <v>0</v>
      </c>
      <c r="BG234" s="96">
        <f t="shared" ref="BG234:BG272" si="46">IF(N234="zákl. prenesená",J234,0)</f>
        <v>0</v>
      </c>
      <c r="BH234" s="96">
        <f t="shared" ref="BH234:BH272" si="47">IF(N234="zníž. prenesená",J234,0)</f>
        <v>0</v>
      </c>
      <c r="BI234" s="96">
        <f t="shared" ref="BI234:BI272" si="48">IF(N234="nulová",J234,0)</f>
        <v>0</v>
      </c>
      <c r="BJ234" s="17" t="s">
        <v>85</v>
      </c>
      <c r="BK234" s="162">
        <f t="shared" ref="BK234:BK272" si="49">ROUND(I234*H234,3)</f>
        <v>0</v>
      </c>
      <c r="BL234" s="17" t="s">
        <v>91</v>
      </c>
      <c r="BM234" s="161" t="s">
        <v>746</v>
      </c>
    </row>
    <row r="235" spans="2:65" s="1" customFormat="1" ht="44.25" customHeight="1" x14ac:dyDescent="0.2">
      <c r="B235" s="149"/>
      <c r="C235" s="150" t="s">
        <v>440</v>
      </c>
      <c r="D235" s="150" t="s">
        <v>169</v>
      </c>
      <c r="E235" s="151" t="s">
        <v>2470</v>
      </c>
      <c r="F235" s="152" t="s">
        <v>2471</v>
      </c>
      <c r="G235" s="153" t="s">
        <v>254</v>
      </c>
      <c r="H235" s="154">
        <v>1</v>
      </c>
      <c r="I235" s="155"/>
      <c r="J235" s="154">
        <f t="shared" si="40"/>
        <v>0</v>
      </c>
      <c r="K235" s="156"/>
      <c r="L235" s="33"/>
      <c r="M235" s="157" t="s">
        <v>1</v>
      </c>
      <c r="N235" s="158" t="s">
        <v>42</v>
      </c>
      <c r="P235" s="159">
        <f t="shared" si="41"/>
        <v>0</v>
      </c>
      <c r="Q235" s="159">
        <v>0</v>
      </c>
      <c r="R235" s="159">
        <f t="shared" si="42"/>
        <v>0</v>
      </c>
      <c r="S235" s="159">
        <v>0</v>
      </c>
      <c r="T235" s="160">
        <f t="shared" si="43"/>
        <v>0</v>
      </c>
      <c r="AR235" s="161" t="s">
        <v>91</v>
      </c>
      <c r="AT235" s="161" t="s">
        <v>169</v>
      </c>
      <c r="AU235" s="161" t="s">
        <v>85</v>
      </c>
      <c r="AY235" s="17" t="s">
        <v>167</v>
      </c>
      <c r="BE235" s="96">
        <f t="shared" si="44"/>
        <v>0</v>
      </c>
      <c r="BF235" s="96">
        <f t="shared" si="45"/>
        <v>0</v>
      </c>
      <c r="BG235" s="96">
        <f t="shared" si="46"/>
        <v>0</v>
      </c>
      <c r="BH235" s="96">
        <f t="shared" si="47"/>
        <v>0</v>
      </c>
      <c r="BI235" s="96">
        <f t="shared" si="48"/>
        <v>0</v>
      </c>
      <c r="BJ235" s="17" t="s">
        <v>85</v>
      </c>
      <c r="BK235" s="162">
        <f t="shared" si="49"/>
        <v>0</v>
      </c>
      <c r="BL235" s="17" t="s">
        <v>91</v>
      </c>
      <c r="BM235" s="161" t="s">
        <v>749</v>
      </c>
    </row>
    <row r="236" spans="2:65" s="1" customFormat="1" ht="24.2" customHeight="1" x14ac:dyDescent="0.2">
      <c r="B236" s="149"/>
      <c r="C236" s="150" t="s">
        <v>754</v>
      </c>
      <c r="D236" s="150" t="s">
        <v>169</v>
      </c>
      <c r="E236" s="151" t="s">
        <v>2472</v>
      </c>
      <c r="F236" s="152" t="s">
        <v>2473</v>
      </c>
      <c r="G236" s="153" t="s">
        <v>254</v>
      </c>
      <c r="H236" s="154">
        <v>1</v>
      </c>
      <c r="I236" s="155"/>
      <c r="J236" s="154">
        <f t="shared" si="40"/>
        <v>0</v>
      </c>
      <c r="K236" s="156"/>
      <c r="L236" s="33"/>
      <c r="M236" s="157" t="s">
        <v>1</v>
      </c>
      <c r="N236" s="158" t="s">
        <v>42</v>
      </c>
      <c r="P236" s="159">
        <f t="shared" si="41"/>
        <v>0</v>
      </c>
      <c r="Q236" s="159">
        <v>0</v>
      </c>
      <c r="R236" s="159">
        <f t="shared" si="42"/>
        <v>0</v>
      </c>
      <c r="S236" s="159">
        <v>0</v>
      </c>
      <c r="T236" s="160">
        <f t="shared" si="43"/>
        <v>0</v>
      </c>
      <c r="AR236" s="161" t="s">
        <v>91</v>
      </c>
      <c r="AT236" s="161" t="s">
        <v>169</v>
      </c>
      <c r="AU236" s="161" t="s">
        <v>85</v>
      </c>
      <c r="AY236" s="17" t="s">
        <v>167</v>
      </c>
      <c r="BE236" s="96">
        <f t="shared" si="44"/>
        <v>0</v>
      </c>
      <c r="BF236" s="96">
        <f t="shared" si="45"/>
        <v>0</v>
      </c>
      <c r="BG236" s="96">
        <f t="shared" si="46"/>
        <v>0</v>
      </c>
      <c r="BH236" s="96">
        <f t="shared" si="47"/>
        <v>0</v>
      </c>
      <c r="BI236" s="96">
        <f t="shared" si="48"/>
        <v>0</v>
      </c>
      <c r="BJ236" s="17" t="s">
        <v>85</v>
      </c>
      <c r="BK236" s="162">
        <f t="shared" si="49"/>
        <v>0</v>
      </c>
      <c r="BL236" s="17" t="s">
        <v>91</v>
      </c>
      <c r="BM236" s="161" t="s">
        <v>757</v>
      </c>
    </row>
    <row r="237" spans="2:65" s="1" customFormat="1" ht="24.2" customHeight="1" x14ac:dyDescent="0.2">
      <c r="B237" s="149"/>
      <c r="C237" s="150" t="s">
        <v>443</v>
      </c>
      <c r="D237" s="150" t="s">
        <v>169</v>
      </c>
      <c r="E237" s="151" t="s">
        <v>2474</v>
      </c>
      <c r="F237" s="152" t="s">
        <v>2475</v>
      </c>
      <c r="G237" s="153" t="s">
        <v>254</v>
      </c>
      <c r="H237" s="154">
        <v>1</v>
      </c>
      <c r="I237" s="155"/>
      <c r="J237" s="154">
        <f t="shared" si="40"/>
        <v>0</v>
      </c>
      <c r="K237" s="156"/>
      <c r="L237" s="33"/>
      <c r="M237" s="157" t="s">
        <v>1</v>
      </c>
      <c r="N237" s="158" t="s">
        <v>42</v>
      </c>
      <c r="P237" s="159">
        <f t="shared" si="41"/>
        <v>0</v>
      </c>
      <c r="Q237" s="159">
        <v>0</v>
      </c>
      <c r="R237" s="159">
        <f t="shared" si="42"/>
        <v>0</v>
      </c>
      <c r="S237" s="159">
        <v>0</v>
      </c>
      <c r="T237" s="160">
        <f t="shared" si="43"/>
        <v>0</v>
      </c>
      <c r="AR237" s="161" t="s">
        <v>91</v>
      </c>
      <c r="AT237" s="161" t="s">
        <v>169</v>
      </c>
      <c r="AU237" s="161" t="s">
        <v>85</v>
      </c>
      <c r="AY237" s="17" t="s">
        <v>167</v>
      </c>
      <c r="BE237" s="96">
        <f t="shared" si="44"/>
        <v>0</v>
      </c>
      <c r="BF237" s="96">
        <f t="shared" si="45"/>
        <v>0</v>
      </c>
      <c r="BG237" s="96">
        <f t="shared" si="46"/>
        <v>0</v>
      </c>
      <c r="BH237" s="96">
        <f t="shared" si="47"/>
        <v>0</v>
      </c>
      <c r="BI237" s="96">
        <f t="shared" si="48"/>
        <v>0</v>
      </c>
      <c r="BJ237" s="17" t="s">
        <v>85</v>
      </c>
      <c r="BK237" s="162">
        <f t="shared" si="49"/>
        <v>0</v>
      </c>
      <c r="BL237" s="17" t="s">
        <v>91</v>
      </c>
      <c r="BM237" s="161" t="s">
        <v>763</v>
      </c>
    </row>
    <row r="238" spans="2:65" s="1" customFormat="1" ht="24.2" customHeight="1" x14ac:dyDescent="0.2">
      <c r="B238" s="149"/>
      <c r="C238" s="150" t="s">
        <v>767</v>
      </c>
      <c r="D238" s="150" t="s">
        <v>169</v>
      </c>
      <c r="E238" s="151" t="s">
        <v>2476</v>
      </c>
      <c r="F238" s="152" t="s">
        <v>2477</v>
      </c>
      <c r="G238" s="153" t="s">
        <v>254</v>
      </c>
      <c r="H238" s="154">
        <v>1</v>
      </c>
      <c r="I238" s="155"/>
      <c r="J238" s="154">
        <f t="shared" si="40"/>
        <v>0</v>
      </c>
      <c r="K238" s="156"/>
      <c r="L238" s="33"/>
      <c r="M238" s="157" t="s">
        <v>1</v>
      </c>
      <c r="N238" s="158" t="s">
        <v>42</v>
      </c>
      <c r="P238" s="159">
        <f t="shared" si="41"/>
        <v>0</v>
      </c>
      <c r="Q238" s="159">
        <v>0</v>
      </c>
      <c r="R238" s="159">
        <f t="shared" si="42"/>
        <v>0</v>
      </c>
      <c r="S238" s="159">
        <v>0</v>
      </c>
      <c r="T238" s="160">
        <f t="shared" si="43"/>
        <v>0</v>
      </c>
      <c r="AR238" s="161" t="s">
        <v>91</v>
      </c>
      <c r="AT238" s="161" t="s">
        <v>169</v>
      </c>
      <c r="AU238" s="161" t="s">
        <v>85</v>
      </c>
      <c r="AY238" s="17" t="s">
        <v>167</v>
      </c>
      <c r="BE238" s="96">
        <f t="shared" si="44"/>
        <v>0</v>
      </c>
      <c r="BF238" s="96">
        <f t="shared" si="45"/>
        <v>0</v>
      </c>
      <c r="BG238" s="96">
        <f t="shared" si="46"/>
        <v>0</v>
      </c>
      <c r="BH238" s="96">
        <f t="shared" si="47"/>
        <v>0</v>
      </c>
      <c r="BI238" s="96">
        <f t="shared" si="48"/>
        <v>0</v>
      </c>
      <c r="BJ238" s="17" t="s">
        <v>85</v>
      </c>
      <c r="BK238" s="162">
        <f t="shared" si="49"/>
        <v>0</v>
      </c>
      <c r="BL238" s="17" t="s">
        <v>91</v>
      </c>
      <c r="BM238" s="161" t="s">
        <v>770</v>
      </c>
    </row>
    <row r="239" spans="2:65" s="1" customFormat="1" ht="24.2" customHeight="1" x14ac:dyDescent="0.2">
      <c r="B239" s="149"/>
      <c r="C239" s="150" t="s">
        <v>446</v>
      </c>
      <c r="D239" s="150" t="s">
        <v>169</v>
      </c>
      <c r="E239" s="151" t="s">
        <v>2478</v>
      </c>
      <c r="F239" s="152" t="s">
        <v>2479</v>
      </c>
      <c r="G239" s="153" t="s">
        <v>254</v>
      </c>
      <c r="H239" s="154">
        <v>1</v>
      </c>
      <c r="I239" s="155"/>
      <c r="J239" s="154">
        <f t="shared" si="40"/>
        <v>0</v>
      </c>
      <c r="K239" s="156"/>
      <c r="L239" s="33"/>
      <c r="M239" s="157" t="s">
        <v>1</v>
      </c>
      <c r="N239" s="158" t="s">
        <v>42</v>
      </c>
      <c r="P239" s="159">
        <f t="shared" si="41"/>
        <v>0</v>
      </c>
      <c r="Q239" s="159">
        <v>0</v>
      </c>
      <c r="R239" s="159">
        <f t="shared" si="42"/>
        <v>0</v>
      </c>
      <c r="S239" s="159">
        <v>0</v>
      </c>
      <c r="T239" s="160">
        <f t="shared" si="43"/>
        <v>0</v>
      </c>
      <c r="AR239" s="161" t="s">
        <v>91</v>
      </c>
      <c r="AT239" s="161" t="s">
        <v>169</v>
      </c>
      <c r="AU239" s="161" t="s">
        <v>85</v>
      </c>
      <c r="AY239" s="17" t="s">
        <v>167</v>
      </c>
      <c r="BE239" s="96">
        <f t="shared" si="44"/>
        <v>0</v>
      </c>
      <c r="BF239" s="96">
        <f t="shared" si="45"/>
        <v>0</v>
      </c>
      <c r="BG239" s="96">
        <f t="shared" si="46"/>
        <v>0</v>
      </c>
      <c r="BH239" s="96">
        <f t="shared" si="47"/>
        <v>0</v>
      </c>
      <c r="BI239" s="96">
        <f t="shared" si="48"/>
        <v>0</v>
      </c>
      <c r="BJ239" s="17" t="s">
        <v>85</v>
      </c>
      <c r="BK239" s="162">
        <f t="shared" si="49"/>
        <v>0</v>
      </c>
      <c r="BL239" s="17" t="s">
        <v>91</v>
      </c>
      <c r="BM239" s="161" t="s">
        <v>779</v>
      </c>
    </row>
    <row r="240" spans="2:65" s="1" customFormat="1" ht="16.5" customHeight="1" x14ac:dyDescent="0.2">
      <c r="B240" s="149"/>
      <c r="C240" s="150" t="s">
        <v>782</v>
      </c>
      <c r="D240" s="150" t="s">
        <v>169</v>
      </c>
      <c r="E240" s="151" t="s">
        <v>2480</v>
      </c>
      <c r="F240" s="152" t="s">
        <v>2481</v>
      </c>
      <c r="G240" s="153" t="s">
        <v>254</v>
      </c>
      <c r="H240" s="154">
        <v>2</v>
      </c>
      <c r="I240" s="155"/>
      <c r="J240" s="154">
        <f t="shared" si="40"/>
        <v>0</v>
      </c>
      <c r="K240" s="156"/>
      <c r="L240" s="33"/>
      <c r="M240" s="157" t="s">
        <v>1</v>
      </c>
      <c r="N240" s="158" t="s">
        <v>42</v>
      </c>
      <c r="P240" s="159">
        <f t="shared" si="41"/>
        <v>0</v>
      </c>
      <c r="Q240" s="159">
        <v>0</v>
      </c>
      <c r="R240" s="159">
        <f t="shared" si="42"/>
        <v>0</v>
      </c>
      <c r="S240" s="159">
        <v>0</v>
      </c>
      <c r="T240" s="160">
        <f t="shared" si="43"/>
        <v>0</v>
      </c>
      <c r="AR240" s="161" t="s">
        <v>91</v>
      </c>
      <c r="AT240" s="161" t="s">
        <v>169</v>
      </c>
      <c r="AU240" s="161" t="s">
        <v>85</v>
      </c>
      <c r="AY240" s="17" t="s">
        <v>167</v>
      </c>
      <c r="BE240" s="96">
        <f t="shared" si="44"/>
        <v>0</v>
      </c>
      <c r="BF240" s="96">
        <f t="shared" si="45"/>
        <v>0</v>
      </c>
      <c r="BG240" s="96">
        <f t="shared" si="46"/>
        <v>0</v>
      </c>
      <c r="BH240" s="96">
        <f t="shared" si="47"/>
        <v>0</v>
      </c>
      <c r="BI240" s="96">
        <f t="shared" si="48"/>
        <v>0</v>
      </c>
      <c r="BJ240" s="17" t="s">
        <v>85</v>
      </c>
      <c r="BK240" s="162">
        <f t="shared" si="49"/>
        <v>0</v>
      </c>
      <c r="BL240" s="17" t="s">
        <v>91</v>
      </c>
      <c r="BM240" s="161" t="s">
        <v>785</v>
      </c>
    </row>
    <row r="241" spans="2:65" s="1" customFormat="1" ht="24.2" customHeight="1" x14ac:dyDescent="0.2">
      <c r="B241" s="149"/>
      <c r="C241" s="150" t="s">
        <v>452</v>
      </c>
      <c r="D241" s="150" t="s">
        <v>169</v>
      </c>
      <c r="E241" s="151" t="s">
        <v>2482</v>
      </c>
      <c r="F241" s="152" t="s">
        <v>2483</v>
      </c>
      <c r="G241" s="153" t="s">
        <v>254</v>
      </c>
      <c r="H241" s="154">
        <v>1</v>
      </c>
      <c r="I241" s="155"/>
      <c r="J241" s="154">
        <f t="shared" si="40"/>
        <v>0</v>
      </c>
      <c r="K241" s="156"/>
      <c r="L241" s="33"/>
      <c r="M241" s="157" t="s">
        <v>1</v>
      </c>
      <c r="N241" s="158" t="s">
        <v>42</v>
      </c>
      <c r="P241" s="159">
        <f t="shared" si="41"/>
        <v>0</v>
      </c>
      <c r="Q241" s="159">
        <v>0</v>
      </c>
      <c r="R241" s="159">
        <f t="shared" si="42"/>
        <v>0</v>
      </c>
      <c r="S241" s="159">
        <v>0</v>
      </c>
      <c r="T241" s="160">
        <f t="shared" si="43"/>
        <v>0</v>
      </c>
      <c r="AR241" s="161" t="s">
        <v>91</v>
      </c>
      <c r="AT241" s="161" t="s">
        <v>169</v>
      </c>
      <c r="AU241" s="161" t="s">
        <v>85</v>
      </c>
      <c r="AY241" s="17" t="s">
        <v>167</v>
      </c>
      <c r="BE241" s="96">
        <f t="shared" si="44"/>
        <v>0</v>
      </c>
      <c r="BF241" s="96">
        <f t="shared" si="45"/>
        <v>0</v>
      </c>
      <c r="BG241" s="96">
        <f t="shared" si="46"/>
        <v>0</v>
      </c>
      <c r="BH241" s="96">
        <f t="shared" si="47"/>
        <v>0</v>
      </c>
      <c r="BI241" s="96">
        <f t="shared" si="48"/>
        <v>0</v>
      </c>
      <c r="BJ241" s="17" t="s">
        <v>85</v>
      </c>
      <c r="BK241" s="162">
        <f t="shared" si="49"/>
        <v>0</v>
      </c>
      <c r="BL241" s="17" t="s">
        <v>91</v>
      </c>
      <c r="BM241" s="161" t="s">
        <v>790</v>
      </c>
    </row>
    <row r="242" spans="2:65" s="1" customFormat="1" ht="24.2" customHeight="1" x14ac:dyDescent="0.2">
      <c r="B242" s="149"/>
      <c r="C242" s="150" t="s">
        <v>791</v>
      </c>
      <c r="D242" s="150" t="s">
        <v>169</v>
      </c>
      <c r="E242" s="151" t="s">
        <v>2484</v>
      </c>
      <c r="F242" s="152" t="s">
        <v>2485</v>
      </c>
      <c r="G242" s="153" t="s">
        <v>254</v>
      </c>
      <c r="H242" s="154">
        <v>2</v>
      </c>
      <c r="I242" s="155"/>
      <c r="J242" s="154">
        <f t="shared" si="40"/>
        <v>0</v>
      </c>
      <c r="K242" s="156"/>
      <c r="L242" s="33"/>
      <c r="M242" s="157" t="s">
        <v>1</v>
      </c>
      <c r="N242" s="158" t="s">
        <v>42</v>
      </c>
      <c r="P242" s="159">
        <f t="shared" si="41"/>
        <v>0</v>
      </c>
      <c r="Q242" s="159">
        <v>0</v>
      </c>
      <c r="R242" s="159">
        <f t="shared" si="42"/>
        <v>0</v>
      </c>
      <c r="S242" s="159">
        <v>0</v>
      </c>
      <c r="T242" s="160">
        <f t="shared" si="43"/>
        <v>0</v>
      </c>
      <c r="AR242" s="161" t="s">
        <v>91</v>
      </c>
      <c r="AT242" s="161" t="s">
        <v>169</v>
      </c>
      <c r="AU242" s="161" t="s">
        <v>85</v>
      </c>
      <c r="AY242" s="17" t="s">
        <v>167</v>
      </c>
      <c r="BE242" s="96">
        <f t="shared" si="44"/>
        <v>0</v>
      </c>
      <c r="BF242" s="96">
        <f t="shared" si="45"/>
        <v>0</v>
      </c>
      <c r="BG242" s="96">
        <f t="shared" si="46"/>
        <v>0</v>
      </c>
      <c r="BH242" s="96">
        <f t="shared" si="47"/>
        <v>0</v>
      </c>
      <c r="BI242" s="96">
        <f t="shared" si="48"/>
        <v>0</v>
      </c>
      <c r="BJ242" s="17" t="s">
        <v>85</v>
      </c>
      <c r="BK242" s="162">
        <f t="shared" si="49"/>
        <v>0</v>
      </c>
      <c r="BL242" s="17" t="s">
        <v>91</v>
      </c>
      <c r="BM242" s="161" t="s">
        <v>794</v>
      </c>
    </row>
    <row r="243" spans="2:65" s="1" customFormat="1" ht="24.2" customHeight="1" x14ac:dyDescent="0.2">
      <c r="B243" s="149"/>
      <c r="C243" s="150" t="s">
        <v>457</v>
      </c>
      <c r="D243" s="150" t="s">
        <v>169</v>
      </c>
      <c r="E243" s="151" t="s">
        <v>2486</v>
      </c>
      <c r="F243" s="152" t="s">
        <v>2487</v>
      </c>
      <c r="G243" s="153" t="s">
        <v>254</v>
      </c>
      <c r="H243" s="154">
        <v>1</v>
      </c>
      <c r="I243" s="155"/>
      <c r="J243" s="154">
        <f t="shared" si="40"/>
        <v>0</v>
      </c>
      <c r="K243" s="156"/>
      <c r="L243" s="33"/>
      <c r="M243" s="157" t="s">
        <v>1</v>
      </c>
      <c r="N243" s="158" t="s">
        <v>42</v>
      </c>
      <c r="P243" s="159">
        <f t="shared" si="41"/>
        <v>0</v>
      </c>
      <c r="Q243" s="159">
        <v>0</v>
      </c>
      <c r="R243" s="159">
        <f t="shared" si="42"/>
        <v>0</v>
      </c>
      <c r="S243" s="159">
        <v>0</v>
      </c>
      <c r="T243" s="160">
        <f t="shared" si="43"/>
        <v>0</v>
      </c>
      <c r="AR243" s="161" t="s">
        <v>91</v>
      </c>
      <c r="AT243" s="161" t="s">
        <v>169</v>
      </c>
      <c r="AU243" s="161" t="s">
        <v>85</v>
      </c>
      <c r="AY243" s="17" t="s">
        <v>167</v>
      </c>
      <c r="BE243" s="96">
        <f t="shared" si="44"/>
        <v>0</v>
      </c>
      <c r="BF243" s="96">
        <f t="shared" si="45"/>
        <v>0</v>
      </c>
      <c r="BG243" s="96">
        <f t="shared" si="46"/>
        <v>0</v>
      </c>
      <c r="BH243" s="96">
        <f t="shared" si="47"/>
        <v>0</v>
      </c>
      <c r="BI243" s="96">
        <f t="shared" si="48"/>
        <v>0</v>
      </c>
      <c r="BJ243" s="17" t="s">
        <v>85</v>
      </c>
      <c r="BK243" s="162">
        <f t="shared" si="49"/>
        <v>0</v>
      </c>
      <c r="BL243" s="17" t="s">
        <v>91</v>
      </c>
      <c r="BM243" s="161" t="s">
        <v>801</v>
      </c>
    </row>
    <row r="244" spans="2:65" s="1" customFormat="1" ht="24.2" customHeight="1" x14ac:dyDescent="0.2">
      <c r="B244" s="149"/>
      <c r="C244" s="150" t="s">
        <v>808</v>
      </c>
      <c r="D244" s="150" t="s">
        <v>169</v>
      </c>
      <c r="E244" s="151" t="s">
        <v>2488</v>
      </c>
      <c r="F244" s="152" t="s">
        <v>2489</v>
      </c>
      <c r="G244" s="153" t="s">
        <v>254</v>
      </c>
      <c r="H244" s="154">
        <v>4</v>
      </c>
      <c r="I244" s="155"/>
      <c r="J244" s="154">
        <f t="shared" si="40"/>
        <v>0</v>
      </c>
      <c r="K244" s="156"/>
      <c r="L244" s="33"/>
      <c r="M244" s="157" t="s">
        <v>1</v>
      </c>
      <c r="N244" s="158" t="s">
        <v>42</v>
      </c>
      <c r="P244" s="159">
        <f t="shared" si="41"/>
        <v>0</v>
      </c>
      <c r="Q244" s="159">
        <v>0</v>
      </c>
      <c r="R244" s="159">
        <f t="shared" si="42"/>
        <v>0</v>
      </c>
      <c r="S244" s="159">
        <v>0</v>
      </c>
      <c r="T244" s="160">
        <f t="shared" si="43"/>
        <v>0</v>
      </c>
      <c r="AR244" s="161" t="s">
        <v>91</v>
      </c>
      <c r="AT244" s="161" t="s">
        <v>169</v>
      </c>
      <c r="AU244" s="161" t="s">
        <v>85</v>
      </c>
      <c r="AY244" s="17" t="s">
        <v>167</v>
      </c>
      <c r="BE244" s="96">
        <f t="shared" si="44"/>
        <v>0</v>
      </c>
      <c r="BF244" s="96">
        <f t="shared" si="45"/>
        <v>0</v>
      </c>
      <c r="BG244" s="96">
        <f t="shared" si="46"/>
        <v>0</v>
      </c>
      <c r="BH244" s="96">
        <f t="shared" si="47"/>
        <v>0</v>
      </c>
      <c r="BI244" s="96">
        <f t="shared" si="48"/>
        <v>0</v>
      </c>
      <c r="BJ244" s="17" t="s">
        <v>85</v>
      </c>
      <c r="BK244" s="162">
        <f t="shared" si="49"/>
        <v>0</v>
      </c>
      <c r="BL244" s="17" t="s">
        <v>91</v>
      </c>
      <c r="BM244" s="161" t="s">
        <v>811</v>
      </c>
    </row>
    <row r="245" spans="2:65" s="1" customFormat="1" ht="33" customHeight="1" x14ac:dyDescent="0.2">
      <c r="B245" s="149"/>
      <c r="C245" s="150" t="s">
        <v>461</v>
      </c>
      <c r="D245" s="150" t="s">
        <v>169</v>
      </c>
      <c r="E245" s="151" t="s">
        <v>2490</v>
      </c>
      <c r="F245" s="152" t="s">
        <v>2491</v>
      </c>
      <c r="G245" s="153" t="s">
        <v>254</v>
      </c>
      <c r="H245" s="154">
        <v>1</v>
      </c>
      <c r="I245" s="155"/>
      <c r="J245" s="154">
        <f t="shared" si="40"/>
        <v>0</v>
      </c>
      <c r="K245" s="156"/>
      <c r="L245" s="33"/>
      <c r="M245" s="157" t="s">
        <v>1</v>
      </c>
      <c r="N245" s="158" t="s">
        <v>42</v>
      </c>
      <c r="P245" s="159">
        <f t="shared" si="41"/>
        <v>0</v>
      </c>
      <c r="Q245" s="159">
        <v>0</v>
      </c>
      <c r="R245" s="159">
        <f t="shared" si="42"/>
        <v>0</v>
      </c>
      <c r="S245" s="159">
        <v>0</v>
      </c>
      <c r="T245" s="160">
        <f t="shared" si="43"/>
        <v>0</v>
      </c>
      <c r="AR245" s="161" t="s">
        <v>91</v>
      </c>
      <c r="AT245" s="161" t="s">
        <v>169</v>
      </c>
      <c r="AU245" s="161" t="s">
        <v>85</v>
      </c>
      <c r="AY245" s="17" t="s">
        <v>167</v>
      </c>
      <c r="BE245" s="96">
        <f t="shared" si="44"/>
        <v>0</v>
      </c>
      <c r="BF245" s="96">
        <f t="shared" si="45"/>
        <v>0</v>
      </c>
      <c r="BG245" s="96">
        <f t="shared" si="46"/>
        <v>0</v>
      </c>
      <c r="BH245" s="96">
        <f t="shared" si="47"/>
        <v>0</v>
      </c>
      <c r="BI245" s="96">
        <f t="shared" si="48"/>
        <v>0</v>
      </c>
      <c r="BJ245" s="17" t="s">
        <v>85</v>
      </c>
      <c r="BK245" s="162">
        <f t="shared" si="49"/>
        <v>0</v>
      </c>
      <c r="BL245" s="17" t="s">
        <v>91</v>
      </c>
      <c r="BM245" s="161" t="s">
        <v>816</v>
      </c>
    </row>
    <row r="246" spans="2:65" s="1" customFormat="1" ht="33" customHeight="1" x14ac:dyDescent="0.2">
      <c r="B246" s="149"/>
      <c r="C246" s="150" t="s">
        <v>820</v>
      </c>
      <c r="D246" s="150" t="s">
        <v>169</v>
      </c>
      <c r="E246" s="151" t="s">
        <v>2492</v>
      </c>
      <c r="F246" s="152" t="s">
        <v>2493</v>
      </c>
      <c r="G246" s="153" t="s">
        <v>254</v>
      </c>
      <c r="H246" s="154">
        <v>2</v>
      </c>
      <c r="I246" s="155"/>
      <c r="J246" s="154">
        <f t="shared" si="40"/>
        <v>0</v>
      </c>
      <c r="K246" s="156"/>
      <c r="L246" s="33"/>
      <c r="M246" s="157" t="s">
        <v>1</v>
      </c>
      <c r="N246" s="158" t="s">
        <v>42</v>
      </c>
      <c r="P246" s="159">
        <f t="shared" si="41"/>
        <v>0</v>
      </c>
      <c r="Q246" s="159">
        <v>0</v>
      </c>
      <c r="R246" s="159">
        <f t="shared" si="42"/>
        <v>0</v>
      </c>
      <c r="S246" s="159">
        <v>0</v>
      </c>
      <c r="T246" s="160">
        <f t="shared" si="43"/>
        <v>0</v>
      </c>
      <c r="AR246" s="161" t="s">
        <v>91</v>
      </c>
      <c r="AT246" s="161" t="s">
        <v>169</v>
      </c>
      <c r="AU246" s="161" t="s">
        <v>85</v>
      </c>
      <c r="AY246" s="17" t="s">
        <v>167</v>
      </c>
      <c r="BE246" s="96">
        <f t="shared" si="44"/>
        <v>0</v>
      </c>
      <c r="BF246" s="96">
        <f t="shared" si="45"/>
        <v>0</v>
      </c>
      <c r="BG246" s="96">
        <f t="shared" si="46"/>
        <v>0</v>
      </c>
      <c r="BH246" s="96">
        <f t="shared" si="47"/>
        <v>0</v>
      </c>
      <c r="BI246" s="96">
        <f t="shared" si="48"/>
        <v>0</v>
      </c>
      <c r="BJ246" s="17" t="s">
        <v>85</v>
      </c>
      <c r="BK246" s="162">
        <f t="shared" si="49"/>
        <v>0</v>
      </c>
      <c r="BL246" s="17" t="s">
        <v>91</v>
      </c>
      <c r="BM246" s="161" t="s">
        <v>823</v>
      </c>
    </row>
    <row r="247" spans="2:65" s="1" customFormat="1" ht="37.9" customHeight="1" x14ac:dyDescent="0.2">
      <c r="B247" s="149"/>
      <c r="C247" s="150" t="s">
        <v>465</v>
      </c>
      <c r="D247" s="150" t="s">
        <v>169</v>
      </c>
      <c r="E247" s="151" t="s">
        <v>2494</v>
      </c>
      <c r="F247" s="152" t="s">
        <v>2495</v>
      </c>
      <c r="G247" s="153" t="s">
        <v>254</v>
      </c>
      <c r="H247" s="154">
        <v>4</v>
      </c>
      <c r="I247" s="155"/>
      <c r="J247" s="154">
        <f t="shared" si="40"/>
        <v>0</v>
      </c>
      <c r="K247" s="156"/>
      <c r="L247" s="33"/>
      <c r="M247" s="157" t="s">
        <v>1</v>
      </c>
      <c r="N247" s="158" t="s">
        <v>42</v>
      </c>
      <c r="P247" s="159">
        <f t="shared" si="41"/>
        <v>0</v>
      </c>
      <c r="Q247" s="159">
        <v>0</v>
      </c>
      <c r="R247" s="159">
        <f t="shared" si="42"/>
        <v>0</v>
      </c>
      <c r="S247" s="159">
        <v>0</v>
      </c>
      <c r="T247" s="160">
        <f t="shared" si="43"/>
        <v>0</v>
      </c>
      <c r="AR247" s="161" t="s">
        <v>91</v>
      </c>
      <c r="AT247" s="161" t="s">
        <v>169</v>
      </c>
      <c r="AU247" s="161" t="s">
        <v>85</v>
      </c>
      <c r="AY247" s="17" t="s">
        <v>167</v>
      </c>
      <c r="BE247" s="96">
        <f t="shared" si="44"/>
        <v>0</v>
      </c>
      <c r="BF247" s="96">
        <f t="shared" si="45"/>
        <v>0</v>
      </c>
      <c r="BG247" s="96">
        <f t="shared" si="46"/>
        <v>0</v>
      </c>
      <c r="BH247" s="96">
        <f t="shared" si="47"/>
        <v>0</v>
      </c>
      <c r="BI247" s="96">
        <f t="shared" si="48"/>
        <v>0</v>
      </c>
      <c r="BJ247" s="17" t="s">
        <v>85</v>
      </c>
      <c r="BK247" s="162">
        <f t="shared" si="49"/>
        <v>0</v>
      </c>
      <c r="BL247" s="17" t="s">
        <v>91</v>
      </c>
      <c r="BM247" s="161" t="s">
        <v>827</v>
      </c>
    </row>
    <row r="248" spans="2:65" s="1" customFormat="1" ht="37.9" customHeight="1" x14ac:dyDescent="0.2">
      <c r="B248" s="149"/>
      <c r="C248" s="150" t="s">
        <v>832</v>
      </c>
      <c r="D248" s="150" t="s">
        <v>169</v>
      </c>
      <c r="E248" s="151" t="s">
        <v>2496</v>
      </c>
      <c r="F248" s="152" t="s">
        <v>2497</v>
      </c>
      <c r="G248" s="153" t="s">
        <v>254</v>
      </c>
      <c r="H248" s="154">
        <v>7</v>
      </c>
      <c r="I248" s="155"/>
      <c r="J248" s="154">
        <f t="shared" si="40"/>
        <v>0</v>
      </c>
      <c r="K248" s="156"/>
      <c r="L248" s="33"/>
      <c r="M248" s="157" t="s">
        <v>1</v>
      </c>
      <c r="N248" s="158" t="s">
        <v>42</v>
      </c>
      <c r="P248" s="159">
        <f t="shared" si="41"/>
        <v>0</v>
      </c>
      <c r="Q248" s="159">
        <v>0</v>
      </c>
      <c r="R248" s="159">
        <f t="shared" si="42"/>
        <v>0</v>
      </c>
      <c r="S248" s="159">
        <v>0</v>
      </c>
      <c r="T248" s="160">
        <f t="shared" si="43"/>
        <v>0</v>
      </c>
      <c r="AR248" s="161" t="s">
        <v>91</v>
      </c>
      <c r="AT248" s="161" t="s">
        <v>169</v>
      </c>
      <c r="AU248" s="161" t="s">
        <v>85</v>
      </c>
      <c r="AY248" s="17" t="s">
        <v>167</v>
      </c>
      <c r="BE248" s="96">
        <f t="shared" si="44"/>
        <v>0</v>
      </c>
      <c r="BF248" s="96">
        <f t="shared" si="45"/>
        <v>0</v>
      </c>
      <c r="BG248" s="96">
        <f t="shared" si="46"/>
        <v>0</v>
      </c>
      <c r="BH248" s="96">
        <f t="shared" si="47"/>
        <v>0</v>
      </c>
      <c r="BI248" s="96">
        <f t="shared" si="48"/>
        <v>0</v>
      </c>
      <c r="BJ248" s="17" t="s">
        <v>85</v>
      </c>
      <c r="BK248" s="162">
        <f t="shared" si="49"/>
        <v>0</v>
      </c>
      <c r="BL248" s="17" t="s">
        <v>91</v>
      </c>
      <c r="BM248" s="161" t="s">
        <v>835</v>
      </c>
    </row>
    <row r="249" spans="2:65" s="1" customFormat="1" ht="24.2" customHeight="1" x14ac:dyDescent="0.2">
      <c r="B249" s="149"/>
      <c r="C249" s="150" t="s">
        <v>468</v>
      </c>
      <c r="D249" s="150" t="s">
        <v>169</v>
      </c>
      <c r="E249" s="151" t="s">
        <v>2498</v>
      </c>
      <c r="F249" s="152" t="s">
        <v>2499</v>
      </c>
      <c r="G249" s="153" t="s">
        <v>254</v>
      </c>
      <c r="H249" s="154">
        <v>1</v>
      </c>
      <c r="I249" s="155"/>
      <c r="J249" s="154">
        <f t="shared" si="40"/>
        <v>0</v>
      </c>
      <c r="K249" s="156"/>
      <c r="L249" s="33"/>
      <c r="M249" s="157" t="s">
        <v>1</v>
      </c>
      <c r="N249" s="158" t="s">
        <v>42</v>
      </c>
      <c r="P249" s="159">
        <f t="shared" si="41"/>
        <v>0</v>
      </c>
      <c r="Q249" s="159">
        <v>0</v>
      </c>
      <c r="R249" s="159">
        <f t="shared" si="42"/>
        <v>0</v>
      </c>
      <c r="S249" s="159">
        <v>0</v>
      </c>
      <c r="T249" s="160">
        <f t="shared" si="43"/>
        <v>0</v>
      </c>
      <c r="AR249" s="161" t="s">
        <v>91</v>
      </c>
      <c r="AT249" s="161" t="s">
        <v>169</v>
      </c>
      <c r="AU249" s="161" t="s">
        <v>85</v>
      </c>
      <c r="AY249" s="17" t="s">
        <v>167</v>
      </c>
      <c r="BE249" s="96">
        <f t="shared" si="44"/>
        <v>0</v>
      </c>
      <c r="BF249" s="96">
        <f t="shared" si="45"/>
        <v>0</v>
      </c>
      <c r="BG249" s="96">
        <f t="shared" si="46"/>
        <v>0</v>
      </c>
      <c r="BH249" s="96">
        <f t="shared" si="47"/>
        <v>0</v>
      </c>
      <c r="BI249" s="96">
        <f t="shared" si="48"/>
        <v>0</v>
      </c>
      <c r="BJ249" s="17" t="s">
        <v>85</v>
      </c>
      <c r="BK249" s="162">
        <f t="shared" si="49"/>
        <v>0</v>
      </c>
      <c r="BL249" s="17" t="s">
        <v>91</v>
      </c>
      <c r="BM249" s="161" t="s">
        <v>840</v>
      </c>
    </row>
    <row r="250" spans="2:65" s="1" customFormat="1" ht="33" customHeight="1" x14ac:dyDescent="0.2">
      <c r="B250" s="149"/>
      <c r="C250" s="150" t="s">
        <v>842</v>
      </c>
      <c r="D250" s="150" t="s">
        <v>169</v>
      </c>
      <c r="E250" s="151" t="s">
        <v>2500</v>
      </c>
      <c r="F250" s="152" t="s">
        <v>2501</v>
      </c>
      <c r="G250" s="153" t="s">
        <v>254</v>
      </c>
      <c r="H250" s="154">
        <v>1</v>
      </c>
      <c r="I250" s="155"/>
      <c r="J250" s="154">
        <f t="shared" si="40"/>
        <v>0</v>
      </c>
      <c r="K250" s="156"/>
      <c r="L250" s="33"/>
      <c r="M250" s="157" t="s">
        <v>1</v>
      </c>
      <c r="N250" s="158" t="s">
        <v>42</v>
      </c>
      <c r="P250" s="159">
        <f t="shared" si="41"/>
        <v>0</v>
      </c>
      <c r="Q250" s="159">
        <v>0</v>
      </c>
      <c r="R250" s="159">
        <f t="shared" si="42"/>
        <v>0</v>
      </c>
      <c r="S250" s="159">
        <v>0</v>
      </c>
      <c r="T250" s="160">
        <f t="shared" si="43"/>
        <v>0</v>
      </c>
      <c r="AR250" s="161" t="s">
        <v>91</v>
      </c>
      <c r="AT250" s="161" t="s">
        <v>169</v>
      </c>
      <c r="AU250" s="161" t="s">
        <v>85</v>
      </c>
      <c r="AY250" s="17" t="s">
        <v>167</v>
      </c>
      <c r="BE250" s="96">
        <f t="shared" si="44"/>
        <v>0</v>
      </c>
      <c r="BF250" s="96">
        <f t="shared" si="45"/>
        <v>0</v>
      </c>
      <c r="BG250" s="96">
        <f t="shared" si="46"/>
        <v>0</v>
      </c>
      <c r="BH250" s="96">
        <f t="shared" si="47"/>
        <v>0</v>
      </c>
      <c r="BI250" s="96">
        <f t="shared" si="48"/>
        <v>0</v>
      </c>
      <c r="BJ250" s="17" t="s">
        <v>85</v>
      </c>
      <c r="BK250" s="162">
        <f t="shared" si="49"/>
        <v>0</v>
      </c>
      <c r="BL250" s="17" t="s">
        <v>91</v>
      </c>
      <c r="BM250" s="161" t="s">
        <v>845</v>
      </c>
    </row>
    <row r="251" spans="2:65" s="1" customFormat="1" ht="24.2" customHeight="1" x14ac:dyDescent="0.2">
      <c r="B251" s="149"/>
      <c r="C251" s="150" t="s">
        <v>472</v>
      </c>
      <c r="D251" s="150" t="s">
        <v>169</v>
      </c>
      <c r="E251" s="151" t="s">
        <v>2502</v>
      </c>
      <c r="F251" s="152" t="s">
        <v>2503</v>
      </c>
      <c r="G251" s="153" t="s">
        <v>254</v>
      </c>
      <c r="H251" s="154">
        <v>2</v>
      </c>
      <c r="I251" s="155"/>
      <c r="J251" s="154">
        <f t="shared" si="40"/>
        <v>0</v>
      </c>
      <c r="K251" s="156"/>
      <c r="L251" s="33"/>
      <c r="M251" s="157" t="s">
        <v>1</v>
      </c>
      <c r="N251" s="158" t="s">
        <v>42</v>
      </c>
      <c r="P251" s="159">
        <f t="shared" si="41"/>
        <v>0</v>
      </c>
      <c r="Q251" s="159">
        <v>0</v>
      </c>
      <c r="R251" s="159">
        <f t="shared" si="42"/>
        <v>0</v>
      </c>
      <c r="S251" s="159">
        <v>0</v>
      </c>
      <c r="T251" s="160">
        <f t="shared" si="43"/>
        <v>0</v>
      </c>
      <c r="AR251" s="161" t="s">
        <v>91</v>
      </c>
      <c r="AT251" s="161" t="s">
        <v>169</v>
      </c>
      <c r="AU251" s="161" t="s">
        <v>85</v>
      </c>
      <c r="AY251" s="17" t="s">
        <v>167</v>
      </c>
      <c r="BE251" s="96">
        <f t="shared" si="44"/>
        <v>0</v>
      </c>
      <c r="BF251" s="96">
        <f t="shared" si="45"/>
        <v>0</v>
      </c>
      <c r="BG251" s="96">
        <f t="shared" si="46"/>
        <v>0</v>
      </c>
      <c r="BH251" s="96">
        <f t="shared" si="47"/>
        <v>0</v>
      </c>
      <c r="BI251" s="96">
        <f t="shared" si="48"/>
        <v>0</v>
      </c>
      <c r="BJ251" s="17" t="s">
        <v>85</v>
      </c>
      <c r="BK251" s="162">
        <f t="shared" si="49"/>
        <v>0</v>
      </c>
      <c r="BL251" s="17" t="s">
        <v>91</v>
      </c>
      <c r="BM251" s="161" t="s">
        <v>848</v>
      </c>
    </row>
    <row r="252" spans="2:65" s="1" customFormat="1" ht="33" customHeight="1" x14ac:dyDescent="0.2">
      <c r="B252" s="149"/>
      <c r="C252" s="150" t="s">
        <v>849</v>
      </c>
      <c r="D252" s="150" t="s">
        <v>169</v>
      </c>
      <c r="E252" s="151" t="s">
        <v>2504</v>
      </c>
      <c r="F252" s="152" t="s">
        <v>2505</v>
      </c>
      <c r="G252" s="153" t="s">
        <v>254</v>
      </c>
      <c r="H252" s="154">
        <v>2</v>
      </c>
      <c r="I252" s="155"/>
      <c r="J252" s="154">
        <f t="shared" si="40"/>
        <v>0</v>
      </c>
      <c r="K252" s="156"/>
      <c r="L252" s="33"/>
      <c r="M252" s="157" t="s">
        <v>1</v>
      </c>
      <c r="N252" s="158" t="s">
        <v>42</v>
      </c>
      <c r="P252" s="159">
        <f t="shared" si="41"/>
        <v>0</v>
      </c>
      <c r="Q252" s="159">
        <v>0</v>
      </c>
      <c r="R252" s="159">
        <f t="shared" si="42"/>
        <v>0</v>
      </c>
      <c r="S252" s="159">
        <v>0</v>
      </c>
      <c r="T252" s="160">
        <f t="shared" si="43"/>
        <v>0</v>
      </c>
      <c r="AR252" s="161" t="s">
        <v>91</v>
      </c>
      <c r="AT252" s="161" t="s">
        <v>169</v>
      </c>
      <c r="AU252" s="161" t="s">
        <v>85</v>
      </c>
      <c r="AY252" s="17" t="s">
        <v>167</v>
      </c>
      <c r="BE252" s="96">
        <f t="shared" si="44"/>
        <v>0</v>
      </c>
      <c r="BF252" s="96">
        <f t="shared" si="45"/>
        <v>0</v>
      </c>
      <c r="BG252" s="96">
        <f t="shared" si="46"/>
        <v>0</v>
      </c>
      <c r="BH252" s="96">
        <f t="shared" si="47"/>
        <v>0</v>
      </c>
      <c r="BI252" s="96">
        <f t="shared" si="48"/>
        <v>0</v>
      </c>
      <c r="BJ252" s="17" t="s">
        <v>85</v>
      </c>
      <c r="BK252" s="162">
        <f t="shared" si="49"/>
        <v>0</v>
      </c>
      <c r="BL252" s="17" t="s">
        <v>91</v>
      </c>
      <c r="BM252" s="161" t="s">
        <v>852</v>
      </c>
    </row>
    <row r="253" spans="2:65" s="1" customFormat="1" ht="24.2" customHeight="1" x14ac:dyDescent="0.2">
      <c r="B253" s="149"/>
      <c r="C253" s="150" t="s">
        <v>477</v>
      </c>
      <c r="D253" s="150" t="s">
        <v>169</v>
      </c>
      <c r="E253" s="151" t="s">
        <v>2506</v>
      </c>
      <c r="F253" s="152" t="s">
        <v>2507</v>
      </c>
      <c r="G253" s="153" t="s">
        <v>254</v>
      </c>
      <c r="H253" s="154">
        <v>2</v>
      </c>
      <c r="I253" s="155"/>
      <c r="J253" s="154">
        <f t="shared" si="40"/>
        <v>0</v>
      </c>
      <c r="K253" s="156"/>
      <c r="L253" s="33"/>
      <c r="M253" s="157" t="s">
        <v>1</v>
      </c>
      <c r="N253" s="158" t="s">
        <v>42</v>
      </c>
      <c r="P253" s="159">
        <f t="shared" si="41"/>
        <v>0</v>
      </c>
      <c r="Q253" s="159">
        <v>0</v>
      </c>
      <c r="R253" s="159">
        <f t="shared" si="42"/>
        <v>0</v>
      </c>
      <c r="S253" s="159">
        <v>0</v>
      </c>
      <c r="T253" s="160">
        <f t="shared" si="43"/>
        <v>0</v>
      </c>
      <c r="AR253" s="161" t="s">
        <v>91</v>
      </c>
      <c r="AT253" s="161" t="s">
        <v>169</v>
      </c>
      <c r="AU253" s="161" t="s">
        <v>85</v>
      </c>
      <c r="AY253" s="17" t="s">
        <v>167</v>
      </c>
      <c r="BE253" s="96">
        <f t="shared" si="44"/>
        <v>0</v>
      </c>
      <c r="BF253" s="96">
        <f t="shared" si="45"/>
        <v>0</v>
      </c>
      <c r="BG253" s="96">
        <f t="shared" si="46"/>
        <v>0</v>
      </c>
      <c r="BH253" s="96">
        <f t="shared" si="47"/>
        <v>0</v>
      </c>
      <c r="BI253" s="96">
        <f t="shared" si="48"/>
        <v>0</v>
      </c>
      <c r="BJ253" s="17" t="s">
        <v>85</v>
      </c>
      <c r="BK253" s="162">
        <f t="shared" si="49"/>
        <v>0</v>
      </c>
      <c r="BL253" s="17" t="s">
        <v>91</v>
      </c>
      <c r="BM253" s="161" t="s">
        <v>875</v>
      </c>
    </row>
    <row r="254" spans="2:65" s="1" customFormat="1" ht="24.2" customHeight="1" x14ac:dyDescent="0.2">
      <c r="B254" s="149"/>
      <c r="C254" s="150" t="s">
        <v>878</v>
      </c>
      <c r="D254" s="150" t="s">
        <v>169</v>
      </c>
      <c r="E254" s="151" t="s">
        <v>2508</v>
      </c>
      <c r="F254" s="152" t="s">
        <v>2509</v>
      </c>
      <c r="G254" s="153" t="s">
        <v>254</v>
      </c>
      <c r="H254" s="154">
        <v>1</v>
      </c>
      <c r="I254" s="155"/>
      <c r="J254" s="154">
        <f t="shared" si="40"/>
        <v>0</v>
      </c>
      <c r="K254" s="156"/>
      <c r="L254" s="33"/>
      <c r="M254" s="157" t="s">
        <v>1</v>
      </c>
      <c r="N254" s="158" t="s">
        <v>42</v>
      </c>
      <c r="P254" s="159">
        <f t="shared" si="41"/>
        <v>0</v>
      </c>
      <c r="Q254" s="159">
        <v>0</v>
      </c>
      <c r="R254" s="159">
        <f t="shared" si="42"/>
        <v>0</v>
      </c>
      <c r="S254" s="159">
        <v>0</v>
      </c>
      <c r="T254" s="160">
        <f t="shared" si="43"/>
        <v>0</v>
      </c>
      <c r="AR254" s="161" t="s">
        <v>91</v>
      </c>
      <c r="AT254" s="161" t="s">
        <v>169</v>
      </c>
      <c r="AU254" s="161" t="s">
        <v>85</v>
      </c>
      <c r="AY254" s="17" t="s">
        <v>167</v>
      </c>
      <c r="BE254" s="96">
        <f t="shared" si="44"/>
        <v>0</v>
      </c>
      <c r="BF254" s="96">
        <f t="shared" si="45"/>
        <v>0</v>
      </c>
      <c r="BG254" s="96">
        <f t="shared" si="46"/>
        <v>0</v>
      </c>
      <c r="BH254" s="96">
        <f t="shared" si="47"/>
        <v>0</v>
      </c>
      <c r="BI254" s="96">
        <f t="shared" si="48"/>
        <v>0</v>
      </c>
      <c r="BJ254" s="17" t="s">
        <v>85</v>
      </c>
      <c r="BK254" s="162">
        <f t="shared" si="49"/>
        <v>0</v>
      </c>
      <c r="BL254" s="17" t="s">
        <v>91</v>
      </c>
      <c r="BM254" s="161" t="s">
        <v>881</v>
      </c>
    </row>
    <row r="255" spans="2:65" s="1" customFormat="1" ht="24.2" customHeight="1" x14ac:dyDescent="0.2">
      <c r="B255" s="149"/>
      <c r="C255" s="150" t="s">
        <v>482</v>
      </c>
      <c r="D255" s="150" t="s">
        <v>169</v>
      </c>
      <c r="E255" s="151" t="s">
        <v>2510</v>
      </c>
      <c r="F255" s="152" t="s">
        <v>2511</v>
      </c>
      <c r="G255" s="153" t="s">
        <v>254</v>
      </c>
      <c r="H255" s="154">
        <v>11</v>
      </c>
      <c r="I255" s="155"/>
      <c r="J255" s="154">
        <f t="shared" si="40"/>
        <v>0</v>
      </c>
      <c r="K255" s="156"/>
      <c r="L255" s="33"/>
      <c r="M255" s="157" t="s">
        <v>1</v>
      </c>
      <c r="N255" s="158" t="s">
        <v>42</v>
      </c>
      <c r="P255" s="159">
        <f t="shared" si="41"/>
        <v>0</v>
      </c>
      <c r="Q255" s="159">
        <v>0</v>
      </c>
      <c r="R255" s="159">
        <f t="shared" si="42"/>
        <v>0</v>
      </c>
      <c r="S255" s="159">
        <v>0</v>
      </c>
      <c r="T255" s="160">
        <f t="shared" si="43"/>
        <v>0</v>
      </c>
      <c r="AR255" s="161" t="s">
        <v>91</v>
      </c>
      <c r="AT255" s="161" t="s">
        <v>169</v>
      </c>
      <c r="AU255" s="161" t="s">
        <v>85</v>
      </c>
      <c r="AY255" s="17" t="s">
        <v>167</v>
      </c>
      <c r="BE255" s="96">
        <f t="shared" si="44"/>
        <v>0</v>
      </c>
      <c r="BF255" s="96">
        <f t="shared" si="45"/>
        <v>0</v>
      </c>
      <c r="BG255" s="96">
        <f t="shared" si="46"/>
        <v>0</v>
      </c>
      <c r="BH255" s="96">
        <f t="shared" si="47"/>
        <v>0</v>
      </c>
      <c r="BI255" s="96">
        <f t="shared" si="48"/>
        <v>0</v>
      </c>
      <c r="BJ255" s="17" t="s">
        <v>85</v>
      </c>
      <c r="BK255" s="162">
        <f t="shared" si="49"/>
        <v>0</v>
      </c>
      <c r="BL255" s="17" t="s">
        <v>91</v>
      </c>
      <c r="BM255" s="161" t="s">
        <v>889</v>
      </c>
    </row>
    <row r="256" spans="2:65" s="1" customFormat="1" ht="24.2" customHeight="1" x14ac:dyDescent="0.2">
      <c r="B256" s="149"/>
      <c r="C256" s="150" t="s">
        <v>890</v>
      </c>
      <c r="D256" s="150" t="s">
        <v>169</v>
      </c>
      <c r="E256" s="151" t="s">
        <v>2512</v>
      </c>
      <c r="F256" s="152" t="s">
        <v>2513</v>
      </c>
      <c r="G256" s="153" t="s">
        <v>254</v>
      </c>
      <c r="H256" s="154">
        <v>2</v>
      </c>
      <c r="I256" s="155"/>
      <c r="J256" s="154">
        <f t="shared" si="40"/>
        <v>0</v>
      </c>
      <c r="K256" s="156"/>
      <c r="L256" s="33"/>
      <c r="M256" s="157" t="s">
        <v>1</v>
      </c>
      <c r="N256" s="158" t="s">
        <v>42</v>
      </c>
      <c r="P256" s="159">
        <f t="shared" si="41"/>
        <v>0</v>
      </c>
      <c r="Q256" s="159">
        <v>0</v>
      </c>
      <c r="R256" s="159">
        <f t="shared" si="42"/>
        <v>0</v>
      </c>
      <c r="S256" s="159">
        <v>0</v>
      </c>
      <c r="T256" s="160">
        <f t="shared" si="43"/>
        <v>0</v>
      </c>
      <c r="AR256" s="161" t="s">
        <v>91</v>
      </c>
      <c r="AT256" s="161" t="s">
        <v>169</v>
      </c>
      <c r="AU256" s="161" t="s">
        <v>85</v>
      </c>
      <c r="AY256" s="17" t="s">
        <v>167</v>
      </c>
      <c r="BE256" s="96">
        <f t="shared" si="44"/>
        <v>0</v>
      </c>
      <c r="BF256" s="96">
        <f t="shared" si="45"/>
        <v>0</v>
      </c>
      <c r="BG256" s="96">
        <f t="shared" si="46"/>
        <v>0</v>
      </c>
      <c r="BH256" s="96">
        <f t="shared" si="47"/>
        <v>0</v>
      </c>
      <c r="BI256" s="96">
        <f t="shared" si="48"/>
        <v>0</v>
      </c>
      <c r="BJ256" s="17" t="s">
        <v>85</v>
      </c>
      <c r="BK256" s="162">
        <f t="shared" si="49"/>
        <v>0</v>
      </c>
      <c r="BL256" s="17" t="s">
        <v>91</v>
      </c>
      <c r="BM256" s="161" t="s">
        <v>893</v>
      </c>
    </row>
    <row r="257" spans="2:65" s="1" customFormat="1" ht="24.2" customHeight="1" x14ac:dyDescent="0.2">
      <c r="B257" s="149"/>
      <c r="C257" s="150" t="s">
        <v>488</v>
      </c>
      <c r="D257" s="150" t="s">
        <v>169</v>
      </c>
      <c r="E257" s="151" t="s">
        <v>2514</v>
      </c>
      <c r="F257" s="152" t="s">
        <v>2515</v>
      </c>
      <c r="G257" s="153" t="s">
        <v>254</v>
      </c>
      <c r="H257" s="154">
        <v>4</v>
      </c>
      <c r="I257" s="155"/>
      <c r="J257" s="154">
        <f t="shared" si="40"/>
        <v>0</v>
      </c>
      <c r="K257" s="156"/>
      <c r="L257" s="33"/>
      <c r="M257" s="157" t="s">
        <v>1</v>
      </c>
      <c r="N257" s="158" t="s">
        <v>42</v>
      </c>
      <c r="P257" s="159">
        <f t="shared" si="41"/>
        <v>0</v>
      </c>
      <c r="Q257" s="159">
        <v>0</v>
      </c>
      <c r="R257" s="159">
        <f t="shared" si="42"/>
        <v>0</v>
      </c>
      <c r="S257" s="159">
        <v>0</v>
      </c>
      <c r="T257" s="160">
        <f t="shared" si="43"/>
        <v>0</v>
      </c>
      <c r="AR257" s="161" t="s">
        <v>91</v>
      </c>
      <c r="AT257" s="161" t="s">
        <v>169</v>
      </c>
      <c r="AU257" s="161" t="s">
        <v>85</v>
      </c>
      <c r="AY257" s="17" t="s">
        <v>167</v>
      </c>
      <c r="BE257" s="96">
        <f t="shared" si="44"/>
        <v>0</v>
      </c>
      <c r="BF257" s="96">
        <f t="shared" si="45"/>
        <v>0</v>
      </c>
      <c r="BG257" s="96">
        <f t="shared" si="46"/>
        <v>0</v>
      </c>
      <c r="BH257" s="96">
        <f t="shared" si="47"/>
        <v>0</v>
      </c>
      <c r="BI257" s="96">
        <f t="shared" si="48"/>
        <v>0</v>
      </c>
      <c r="BJ257" s="17" t="s">
        <v>85</v>
      </c>
      <c r="BK257" s="162">
        <f t="shared" si="49"/>
        <v>0</v>
      </c>
      <c r="BL257" s="17" t="s">
        <v>91</v>
      </c>
      <c r="BM257" s="161" t="s">
        <v>896</v>
      </c>
    </row>
    <row r="258" spans="2:65" s="1" customFormat="1" ht="24.2" customHeight="1" x14ac:dyDescent="0.2">
      <c r="B258" s="149"/>
      <c r="C258" s="150" t="s">
        <v>897</v>
      </c>
      <c r="D258" s="150" t="s">
        <v>169</v>
      </c>
      <c r="E258" s="151" t="s">
        <v>2516</v>
      </c>
      <c r="F258" s="152" t="s">
        <v>2517</v>
      </c>
      <c r="G258" s="153" t="s">
        <v>254</v>
      </c>
      <c r="H258" s="154">
        <v>1</v>
      </c>
      <c r="I258" s="155"/>
      <c r="J258" s="154">
        <f t="shared" si="40"/>
        <v>0</v>
      </c>
      <c r="K258" s="156"/>
      <c r="L258" s="33"/>
      <c r="M258" s="157" t="s">
        <v>1</v>
      </c>
      <c r="N258" s="158" t="s">
        <v>42</v>
      </c>
      <c r="P258" s="159">
        <f t="shared" si="41"/>
        <v>0</v>
      </c>
      <c r="Q258" s="159">
        <v>0</v>
      </c>
      <c r="R258" s="159">
        <f t="shared" si="42"/>
        <v>0</v>
      </c>
      <c r="S258" s="159">
        <v>0</v>
      </c>
      <c r="T258" s="160">
        <f t="shared" si="43"/>
        <v>0</v>
      </c>
      <c r="AR258" s="161" t="s">
        <v>91</v>
      </c>
      <c r="AT258" s="161" t="s">
        <v>169</v>
      </c>
      <c r="AU258" s="161" t="s">
        <v>85</v>
      </c>
      <c r="AY258" s="17" t="s">
        <v>167</v>
      </c>
      <c r="BE258" s="96">
        <f t="shared" si="44"/>
        <v>0</v>
      </c>
      <c r="BF258" s="96">
        <f t="shared" si="45"/>
        <v>0</v>
      </c>
      <c r="BG258" s="96">
        <f t="shared" si="46"/>
        <v>0</v>
      </c>
      <c r="BH258" s="96">
        <f t="shared" si="47"/>
        <v>0</v>
      </c>
      <c r="BI258" s="96">
        <f t="shared" si="48"/>
        <v>0</v>
      </c>
      <c r="BJ258" s="17" t="s">
        <v>85</v>
      </c>
      <c r="BK258" s="162">
        <f t="shared" si="49"/>
        <v>0</v>
      </c>
      <c r="BL258" s="17" t="s">
        <v>91</v>
      </c>
      <c r="BM258" s="161" t="s">
        <v>900</v>
      </c>
    </row>
    <row r="259" spans="2:65" s="1" customFormat="1" ht="33" customHeight="1" x14ac:dyDescent="0.2">
      <c r="B259" s="149"/>
      <c r="C259" s="150" t="s">
        <v>492</v>
      </c>
      <c r="D259" s="150" t="s">
        <v>169</v>
      </c>
      <c r="E259" s="151" t="s">
        <v>2518</v>
      </c>
      <c r="F259" s="152" t="s">
        <v>2519</v>
      </c>
      <c r="G259" s="153" t="s">
        <v>254</v>
      </c>
      <c r="H259" s="154">
        <v>16</v>
      </c>
      <c r="I259" s="155"/>
      <c r="J259" s="154">
        <f t="shared" si="40"/>
        <v>0</v>
      </c>
      <c r="K259" s="156"/>
      <c r="L259" s="33"/>
      <c r="M259" s="157" t="s">
        <v>1</v>
      </c>
      <c r="N259" s="158" t="s">
        <v>42</v>
      </c>
      <c r="P259" s="159">
        <f t="shared" si="41"/>
        <v>0</v>
      </c>
      <c r="Q259" s="159">
        <v>0</v>
      </c>
      <c r="R259" s="159">
        <f t="shared" si="42"/>
        <v>0</v>
      </c>
      <c r="S259" s="159">
        <v>0</v>
      </c>
      <c r="T259" s="160">
        <f t="shared" si="43"/>
        <v>0</v>
      </c>
      <c r="AR259" s="161" t="s">
        <v>91</v>
      </c>
      <c r="AT259" s="161" t="s">
        <v>169</v>
      </c>
      <c r="AU259" s="161" t="s">
        <v>85</v>
      </c>
      <c r="AY259" s="17" t="s">
        <v>167</v>
      </c>
      <c r="BE259" s="96">
        <f t="shared" si="44"/>
        <v>0</v>
      </c>
      <c r="BF259" s="96">
        <f t="shared" si="45"/>
        <v>0</v>
      </c>
      <c r="BG259" s="96">
        <f t="shared" si="46"/>
        <v>0</v>
      </c>
      <c r="BH259" s="96">
        <f t="shared" si="47"/>
        <v>0</v>
      </c>
      <c r="BI259" s="96">
        <f t="shared" si="48"/>
        <v>0</v>
      </c>
      <c r="BJ259" s="17" t="s">
        <v>85</v>
      </c>
      <c r="BK259" s="162">
        <f t="shared" si="49"/>
        <v>0</v>
      </c>
      <c r="BL259" s="17" t="s">
        <v>91</v>
      </c>
      <c r="BM259" s="161" t="s">
        <v>903</v>
      </c>
    </row>
    <row r="260" spans="2:65" s="1" customFormat="1" ht="16.5" customHeight="1" x14ac:dyDescent="0.2">
      <c r="B260" s="149"/>
      <c r="C260" s="150" t="s">
        <v>905</v>
      </c>
      <c r="D260" s="150" t="s">
        <v>169</v>
      </c>
      <c r="E260" s="151" t="s">
        <v>2520</v>
      </c>
      <c r="F260" s="152" t="s">
        <v>2521</v>
      </c>
      <c r="G260" s="153" t="s">
        <v>2336</v>
      </c>
      <c r="H260" s="154">
        <v>25</v>
      </c>
      <c r="I260" s="155"/>
      <c r="J260" s="154">
        <f t="shared" si="40"/>
        <v>0</v>
      </c>
      <c r="K260" s="156"/>
      <c r="L260" s="33"/>
      <c r="M260" s="157" t="s">
        <v>1</v>
      </c>
      <c r="N260" s="158" t="s">
        <v>42</v>
      </c>
      <c r="P260" s="159">
        <f t="shared" si="41"/>
        <v>0</v>
      </c>
      <c r="Q260" s="159">
        <v>0</v>
      </c>
      <c r="R260" s="159">
        <f t="shared" si="42"/>
        <v>0</v>
      </c>
      <c r="S260" s="159">
        <v>0</v>
      </c>
      <c r="T260" s="160">
        <f t="shared" si="43"/>
        <v>0</v>
      </c>
      <c r="AR260" s="161" t="s">
        <v>91</v>
      </c>
      <c r="AT260" s="161" t="s">
        <v>169</v>
      </c>
      <c r="AU260" s="161" t="s">
        <v>85</v>
      </c>
      <c r="AY260" s="17" t="s">
        <v>167</v>
      </c>
      <c r="BE260" s="96">
        <f t="shared" si="44"/>
        <v>0</v>
      </c>
      <c r="BF260" s="96">
        <f t="shared" si="45"/>
        <v>0</v>
      </c>
      <c r="BG260" s="96">
        <f t="shared" si="46"/>
        <v>0</v>
      </c>
      <c r="BH260" s="96">
        <f t="shared" si="47"/>
        <v>0</v>
      </c>
      <c r="BI260" s="96">
        <f t="shared" si="48"/>
        <v>0</v>
      </c>
      <c r="BJ260" s="17" t="s">
        <v>85</v>
      </c>
      <c r="BK260" s="162">
        <f t="shared" si="49"/>
        <v>0</v>
      </c>
      <c r="BL260" s="17" t="s">
        <v>91</v>
      </c>
      <c r="BM260" s="161" t="s">
        <v>908</v>
      </c>
    </row>
    <row r="261" spans="2:65" s="1" customFormat="1" ht="16.5" customHeight="1" x14ac:dyDescent="0.2">
      <c r="B261" s="149"/>
      <c r="C261" s="150" t="s">
        <v>499</v>
      </c>
      <c r="D261" s="150" t="s">
        <v>169</v>
      </c>
      <c r="E261" s="151" t="s">
        <v>2522</v>
      </c>
      <c r="F261" s="152" t="s">
        <v>2523</v>
      </c>
      <c r="G261" s="153" t="s">
        <v>2336</v>
      </c>
      <c r="H261" s="154">
        <v>105</v>
      </c>
      <c r="I261" s="155"/>
      <c r="J261" s="154">
        <f t="shared" si="40"/>
        <v>0</v>
      </c>
      <c r="K261" s="156"/>
      <c r="L261" s="33"/>
      <c r="M261" s="157" t="s">
        <v>1</v>
      </c>
      <c r="N261" s="158" t="s">
        <v>42</v>
      </c>
      <c r="P261" s="159">
        <f t="shared" si="41"/>
        <v>0</v>
      </c>
      <c r="Q261" s="159">
        <v>0</v>
      </c>
      <c r="R261" s="159">
        <f t="shared" si="42"/>
        <v>0</v>
      </c>
      <c r="S261" s="159">
        <v>0</v>
      </c>
      <c r="T261" s="160">
        <f t="shared" si="43"/>
        <v>0</v>
      </c>
      <c r="AR261" s="161" t="s">
        <v>91</v>
      </c>
      <c r="AT261" s="161" t="s">
        <v>169</v>
      </c>
      <c r="AU261" s="161" t="s">
        <v>85</v>
      </c>
      <c r="AY261" s="17" t="s">
        <v>167</v>
      </c>
      <c r="BE261" s="96">
        <f t="shared" si="44"/>
        <v>0</v>
      </c>
      <c r="BF261" s="96">
        <f t="shared" si="45"/>
        <v>0</v>
      </c>
      <c r="BG261" s="96">
        <f t="shared" si="46"/>
        <v>0</v>
      </c>
      <c r="BH261" s="96">
        <f t="shared" si="47"/>
        <v>0</v>
      </c>
      <c r="BI261" s="96">
        <f t="shared" si="48"/>
        <v>0</v>
      </c>
      <c r="BJ261" s="17" t="s">
        <v>85</v>
      </c>
      <c r="BK261" s="162">
        <f t="shared" si="49"/>
        <v>0</v>
      </c>
      <c r="BL261" s="17" t="s">
        <v>91</v>
      </c>
      <c r="BM261" s="161" t="s">
        <v>915</v>
      </c>
    </row>
    <row r="262" spans="2:65" s="1" customFormat="1" ht="16.5" customHeight="1" x14ac:dyDescent="0.2">
      <c r="B262" s="149"/>
      <c r="C262" s="150" t="s">
        <v>918</v>
      </c>
      <c r="D262" s="150" t="s">
        <v>169</v>
      </c>
      <c r="E262" s="151" t="s">
        <v>2524</v>
      </c>
      <c r="F262" s="152" t="s">
        <v>2525</v>
      </c>
      <c r="G262" s="153" t="s">
        <v>2336</v>
      </c>
      <c r="H262" s="154">
        <v>30</v>
      </c>
      <c r="I262" s="155"/>
      <c r="J262" s="154">
        <f t="shared" si="40"/>
        <v>0</v>
      </c>
      <c r="K262" s="156"/>
      <c r="L262" s="33"/>
      <c r="M262" s="157" t="s">
        <v>1</v>
      </c>
      <c r="N262" s="158" t="s">
        <v>42</v>
      </c>
      <c r="P262" s="159">
        <f t="shared" si="41"/>
        <v>0</v>
      </c>
      <c r="Q262" s="159">
        <v>0</v>
      </c>
      <c r="R262" s="159">
        <f t="shared" si="42"/>
        <v>0</v>
      </c>
      <c r="S262" s="159">
        <v>0</v>
      </c>
      <c r="T262" s="160">
        <f t="shared" si="43"/>
        <v>0</v>
      </c>
      <c r="AR262" s="161" t="s">
        <v>91</v>
      </c>
      <c r="AT262" s="161" t="s">
        <v>169</v>
      </c>
      <c r="AU262" s="161" t="s">
        <v>85</v>
      </c>
      <c r="AY262" s="17" t="s">
        <v>167</v>
      </c>
      <c r="BE262" s="96">
        <f t="shared" si="44"/>
        <v>0</v>
      </c>
      <c r="BF262" s="96">
        <f t="shared" si="45"/>
        <v>0</v>
      </c>
      <c r="BG262" s="96">
        <f t="shared" si="46"/>
        <v>0</v>
      </c>
      <c r="BH262" s="96">
        <f t="shared" si="47"/>
        <v>0</v>
      </c>
      <c r="BI262" s="96">
        <f t="shared" si="48"/>
        <v>0</v>
      </c>
      <c r="BJ262" s="17" t="s">
        <v>85</v>
      </c>
      <c r="BK262" s="162">
        <f t="shared" si="49"/>
        <v>0</v>
      </c>
      <c r="BL262" s="17" t="s">
        <v>91</v>
      </c>
      <c r="BM262" s="161" t="s">
        <v>921</v>
      </c>
    </row>
    <row r="263" spans="2:65" s="1" customFormat="1" ht="16.5" customHeight="1" x14ac:dyDescent="0.2">
      <c r="B263" s="149"/>
      <c r="C263" s="150" t="s">
        <v>503</v>
      </c>
      <c r="D263" s="150" t="s">
        <v>169</v>
      </c>
      <c r="E263" s="151" t="s">
        <v>2526</v>
      </c>
      <c r="F263" s="152" t="s">
        <v>2527</v>
      </c>
      <c r="G263" s="153" t="s">
        <v>2336</v>
      </c>
      <c r="H263" s="154">
        <v>85</v>
      </c>
      <c r="I263" s="155"/>
      <c r="J263" s="154">
        <f t="shared" si="40"/>
        <v>0</v>
      </c>
      <c r="K263" s="156"/>
      <c r="L263" s="33"/>
      <c r="M263" s="157" t="s">
        <v>1</v>
      </c>
      <c r="N263" s="158" t="s">
        <v>42</v>
      </c>
      <c r="P263" s="159">
        <f t="shared" si="41"/>
        <v>0</v>
      </c>
      <c r="Q263" s="159">
        <v>0</v>
      </c>
      <c r="R263" s="159">
        <f t="shared" si="42"/>
        <v>0</v>
      </c>
      <c r="S263" s="159">
        <v>0</v>
      </c>
      <c r="T263" s="160">
        <f t="shared" si="43"/>
        <v>0</v>
      </c>
      <c r="AR263" s="161" t="s">
        <v>91</v>
      </c>
      <c r="AT263" s="161" t="s">
        <v>169</v>
      </c>
      <c r="AU263" s="161" t="s">
        <v>85</v>
      </c>
      <c r="AY263" s="17" t="s">
        <v>167</v>
      </c>
      <c r="BE263" s="96">
        <f t="shared" si="44"/>
        <v>0</v>
      </c>
      <c r="BF263" s="96">
        <f t="shared" si="45"/>
        <v>0</v>
      </c>
      <c r="BG263" s="96">
        <f t="shared" si="46"/>
        <v>0</v>
      </c>
      <c r="BH263" s="96">
        <f t="shared" si="47"/>
        <v>0</v>
      </c>
      <c r="BI263" s="96">
        <f t="shared" si="48"/>
        <v>0</v>
      </c>
      <c r="BJ263" s="17" t="s">
        <v>85</v>
      </c>
      <c r="BK263" s="162">
        <f t="shared" si="49"/>
        <v>0</v>
      </c>
      <c r="BL263" s="17" t="s">
        <v>91</v>
      </c>
      <c r="BM263" s="161" t="s">
        <v>925</v>
      </c>
    </row>
    <row r="264" spans="2:65" s="1" customFormat="1" ht="16.5" customHeight="1" x14ac:dyDescent="0.2">
      <c r="B264" s="149"/>
      <c r="C264" s="150" t="s">
        <v>928</v>
      </c>
      <c r="D264" s="150" t="s">
        <v>169</v>
      </c>
      <c r="E264" s="151" t="s">
        <v>2528</v>
      </c>
      <c r="F264" s="152" t="s">
        <v>2529</v>
      </c>
      <c r="G264" s="153" t="s">
        <v>2336</v>
      </c>
      <c r="H264" s="154">
        <v>20</v>
      </c>
      <c r="I264" s="155"/>
      <c r="J264" s="154">
        <f t="shared" si="40"/>
        <v>0</v>
      </c>
      <c r="K264" s="156"/>
      <c r="L264" s="33"/>
      <c r="M264" s="157" t="s">
        <v>1</v>
      </c>
      <c r="N264" s="158" t="s">
        <v>42</v>
      </c>
      <c r="P264" s="159">
        <f t="shared" si="41"/>
        <v>0</v>
      </c>
      <c r="Q264" s="159">
        <v>0</v>
      </c>
      <c r="R264" s="159">
        <f t="shared" si="42"/>
        <v>0</v>
      </c>
      <c r="S264" s="159">
        <v>0</v>
      </c>
      <c r="T264" s="160">
        <f t="shared" si="43"/>
        <v>0</v>
      </c>
      <c r="AR264" s="161" t="s">
        <v>91</v>
      </c>
      <c r="AT264" s="161" t="s">
        <v>169</v>
      </c>
      <c r="AU264" s="161" t="s">
        <v>85</v>
      </c>
      <c r="AY264" s="17" t="s">
        <v>167</v>
      </c>
      <c r="BE264" s="96">
        <f t="shared" si="44"/>
        <v>0</v>
      </c>
      <c r="BF264" s="96">
        <f t="shared" si="45"/>
        <v>0</v>
      </c>
      <c r="BG264" s="96">
        <f t="shared" si="46"/>
        <v>0</v>
      </c>
      <c r="BH264" s="96">
        <f t="shared" si="47"/>
        <v>0</v>
      </c>
      <c r="BI264" s="96">
        <f t="shared" si="48"/>
        <v>0</v>
      </c>
      <c r="BJ264" s="17" t="s">
        <v>85</v>
      </c>
      <c r="BK264" s="162">
        <f t="shared" si="49"/>
        <v>0</v>
      </c>
      <c r="BL264" s="17" t="s">
        <v>91</v>
      </c>
      <c r="BM264" s="161" t="s">
        <v>931</v>
      </c>
    </row>
    <row r="265" spans="2:65" s="1" customFormat="1" ht="16.5" customHeight="1" x14ac:dyDescent="0.2">
      <c r="B265" s="149"/>
      <c r="C265" s="150" t="s">
        <v>508</v>
      </c>
      <c r="D265" s="150" t="s">
        <v>169</v>
      </c>
      <c r="E265" s="151" t="s">
        <v>2530</v>
      </c>
      <c r="F265" s="152" t="s">
        <v>2531</v>
      </c>
      <c r="G265" s="153" t="s">
        <v>2336</v>
      </c>
      <c r="H265" s="154">
        <v>5</v>
      </c>
      <c r="I265" s="155"/>
      <c r="J265" s="154">
        <f t="shared" si="40"/>
        <v>0</v>
      </c>
      <c r="K265" s="156"/>
      <c r="L265" s="33"/>
      <c r="M265" s="157" t="s">
        <v>1</v>
      </c>
      <c r="N265" s="158" t="s">
        <v>42</v>
      </c>
      <c r="P265" s="159">
        <f t="shared" si="41"/>
        <v>0</v>
      </c>
      <c r="Q265" s="159">
        <v>0</v>
      </c>
      <c r="R265" s="159">
        <f t="shared" si="42"/>
        <v>0</v>
      </c>
      <c r="S265" s="159">
        <v>0</v>
      </c>
      <c r="T265" s="160">
        <f t="shared" si="43"/>
        <v>0</v>
      </c>
      <c r="AR265" s="161" t="s">
        <v>91</v>
      </c>
      <c r="AT265" s="161" t="s">
        <v>169</v>
      </c>
      <c r="AU265" s="161" t="s">
        <v>85</v>
      </c>
      <c r="AY265" s="17" t="s">
        <v>167</v>
      </c>
      <c r="BE265" s="96">
        <f t="shared" si="44"/>
        <v>0</v>
      </c>
      <c r="BF265" s="96">
        <f t="shared" si="45"/>
        <v>0</v>
      </c>
      <c r="BG265" s="96">
        <f t="shared" si="46"/>
        <v>0</v>
      </c>
      <c r="BH265" s="96">
        <f t="shared" si="47"/>
        <v>0</v>
      </c>
      <c r="BI265" s="96">
        <f t="shared" si="48"/>
        <v>0</v>
      </c>
      <c r="BJ265" s="17" t="s">
        <v>85</v>
      </c>
      <c r="BK265" s="162">
        <f t="shared" si="49"/>
        <v>0</v>
      </c>
      <c r="BL265" s="17" t="s">
        <v>91</v>
      </c>
      <c r="BM265" s="161" t="s">
        <v>937</v>
      </c>
    </row>
    <row r="266" spans="2:65" s="1" customFormat="1" ht="16.5" customHeight="1" x14ac:dyDescent="0.2">
      <c r="B266" s="149"/>
      <c r="C266" s="150" t="s">
        <v>939</v>
      </c>
      <c r="D266" s="150" t="s">
        <v>169</v>
      </c>
      <c r="E266" s="151" t="s">
        <v>2532</v>
      </c>
      <c r="F266" s="152" t="s">
        <v>2533</v>
      </c>
      <c r="G266" s="153" t="s">
        <v>2336</v>
      </c>
      <c r="H266" s="154">
        <v>18</v>
      </c>
      <c r="I266" s="155"/>
      <c r="J266" s="154">
        <f t="shared" si="40"/>
        <v>0</v>
      </c>
      <c r="K266" s="156"/>
      <c r="L266" s="33"/>
      <c r="M266" s="157" t="s">
        <v>1</v>
      </c>
      <c r="N266" s="158" t="s">
        <v>42</v>
      </c>
      <c r="P266" s="159">
        <f t="shared" si="41"/>
        <v>0</v>
      </c>
      <c r="Q266" s="159">
        <v>0</v>
      </c>
      <c r="R266" s="159">
        <f t="shared" si="42"/>
        <v>0</v>
      </c>
      <c r="S266" s="159">
        <v>0</v>
      </c>
      <c r="T266" s="160">
        <f t="shared" si="43"/>
        <v>0</v>
      </c>
      <c r="AR266" s="161" t="s">
        <v>91</v>
      </c>
      <c r="AT266" s="161" t="s">
        <v>169</v>
      </c>
      <c r="AU266" s="161" t="s">
        <v>85</v>
      </c>
      <c r="AY266" s="17" t="s">
        <v>167</v>
      </c>
      <c r="BE266" s="96">
        <f t="shared" si="44"/>
        <v>0</v>
      </c>
      <c r="BF266" s="96">
        <f t="shared" si="45"/>
        <v>0</v>
      </c>
      <c r="BG266" s="96">
        <f t="shared" si="46"/>
        <v>0</v>
      </c>
      <c r="BH266" s="96">
        <f t="shared" si="47"/>
        <v>0</v>
      </c>
      <c r="BI266" s="96">
        <f t="shared" si="48"/>
        <v>0</v>
      </c>
      <c r="BJ266" s="17" t="s">
        <v>85</v>
      </c>
      <c r="BK266" s="162">
        <f t="shared" si="49"/>
        <v>0</v>
      </c>
      <c r="BL266" s="17" t="s">
        <v>91</v>
      </c>
      <c r="BM266" s="161" t="s">
        <v>942</v>
      </c>
    </row>
    <row r="267" spans="2:65" s="1" customFormat="1" ht="16.5" customHeight="1" x14ac:dyDescent="0.2">
      <c r="B267" s="149"/>
      <c r="C267" s="150" t="s">
        <v>517</v>
      </c>
      <c r="D267" s="150" t="s">
        <v>169</v>
      </c>
      <c r="E267" s="151" t="s">
        <v>2534</v>
      </c>
      <c r="F267" s="152" t="s">
        <v>2535</v>
      </c>
      <c r="G267" s="153" t="s">
        <v>2336</v>
      </c>
      <c r="H267" s="154">
        <v>8</v>
      </c>
      <c r="I267" s="155"/>
      <c r="J267" s="154">
        <f t="shared" si="40"/>
        <v>0</v>
      </c>
      <c r="K267" s="156"/>
      <c r="L267" s="33"/>
      <c r="M267" s="157" t="s">
        <v>1</v>
      </c>
      <c r="N267" s="158" t="s">
        <v>42</v>
      </c>
      <c r="P267" s="159">
        <f t="shared" si="41"/>
        <v>0</v>
      </c>
      <c r="Q267" s="159">
        <v>0</v>
      </c>
      <c r="R267" s="159">
        <f t="shared" si="42"/>
        <v>0</v>
      </c>
      <c r="S267" s="159">
        <v>0</v>
      </c>
      <c r="T267" s="160">
        <f t="shared" si="43"/>
        <v>0</v>
      </c>
      <c r="AR267" s="161" t="s">
        <v>91</v>
      </c>
      <c r="AT267" s="161" t="s">
        <v>169</v>
      </c>
      <c r="AU267" s="161" t="s">
        <v>85</v>
      </c>
      <c r="AY267" s="17" t="s">
        <v>167</v>
      </c>
      <c r="BE267" s="96">
        <f t="shared" si="44"/>
        <v>0</v>
      </c>
      <c r="BF267" s="96">
        <f t="shared" si="45"/>
        <v>0</v>
      </c>
      <c r="BG267" s="96">
        <f t="shared" si="46"/>
        <v>0</v>
      </c>
      <c r="BH267" s="96">
        <f t="shared" si="47"/>
        <v>0</v>
      </c>
      <c r="BI267" s="96">
        <f t="shared" si="48"/>
        <v>0</v>
      </c>
      <c r="BJ267" s="17" t="s">
        <v>85</v>
      </c>
      <c r="BK267" s="162">
        <f t="shared" si="49"/>
        <v>0</v>
      </c>
      <c r="BL267" s="17" t="s">
        <v>91</v>
      </c>
      <c r="BM267" s="161" t="s">
        <v>947</v>
      </c>
    </row>
    <row r="268" spans="2:65" s="1" customFormat="1" ht="16.5" customHeight="1" x14ac:dyDescent="0.2">
      <c r="B268" s="149"/>
      <c r="C268" s="150" t="s">
        <v>950</v>
      </c>
      <c r="D268" s="150" t="s">
        <v>169</v>
      </c>
      <c r="E268" s="151" t="s">
        <v>2536</v>
      </c>
      <c r="F268" s="152" t="s">
        <v>2537</v>
      </c>
      <c r="G268" s="153" t="s">
        <v>481</v>
      </c>
      <c r="H268" s="154">
        <v>11.2</v>
      </c>
      <c r="I268" s="155"/>
      <c r="J268" s="154">
        <f t="shared" si="40"/>
        <v>0</v>
      </c>
      <c r="K268" s="156"/>
      <c r="L268" s="33"/>
      <c r="M268" s="157" t="s">
        <v>1</v>
      </c>
      <c r="N268" s="158" t="s">
        <v>42</v>
      </c>
      <c r="P268" s="159">
        <f t="shared" si="41"/>
        <v>0</v>
      </c>
      <c r="Q268" s="159">
        <v>0</v>
      </c>
      <c r="R268" s="159">
        <f t="shared" si="42"/>
        <v>0</v>
      </c>
      <c r="S268" s="159">
        <v>0</v>
      </c>
      <c r="T268" s="160">
        <f t="shared" si="43"/>
        <v>0</v>
      </c>
      <c r="AR268" s="161" t="s">
        <v>91</v>
      </c>
      <c r="AT268" s="161" t="s">
        <v>169</v>
      </c>
      <c r="AU268" s="161" t="s">
        <v>85</v>
      </c>
      <c r="AY268" s="17" t="s">
        <v>167</v>
      </c>
      <c r="BE268" s="96">
        <f t="shared" si="44"/>
        <v>0</v>
      </c>
      <c r="BF268" s="96">
        <f t="shared" si="45"/>
        <v>0</v>
      </c>
      <c r="BG268" s="96">
        <f t="shared" si="46"/>
        <v>0</v>
      </c>
      <c r="BH268" s="96">
        <f t="shared" si="47"/>
        <v>0</v>
      </c>
      <c r="BI268" s="96">
        <f t="shared" si="48"/>
        <v>0</v>
      </c>
      <c r="BJ268" s="17" t="s">
        <v>85</v>
      </c>
      <c r="BK268" s="162">
        <f t="shared" si="49"/>
        <v>0</v>
      </c>
      <c r="BL268" s="17" t="s">
        <v>91</v>
      </c>
      <c r="BM268" s="161" t="s">
        <v>953</v>
      </c>
    </row>
    <row r="269" spans="2:65" s="1" customFormat="1" ht="16.5" customHeight="1" x14ac:dyDescent="0.2">
      <c r="B269" s="149"/>
      <c r="C269" s="150" t="s">
        <v>544</v>
      </c>
      <c r="D269" s="150" t="s">
        <v>169</v>
      </c>
      <c r="E269" s="151" t="s">
        <v>2538</v>
      </c>
      <c r="F269" s="152" t="s">
        <v>2539</v>
      </c>
      <c r="G269" s="153" t="s">
        <v>481</v>
      </c>
      <c r="H269" s="154">
        <v>1.5</v>
      </c>
      <c r="I269" s="155"/>
      <c r="J269" s="154">
        <f t="shared" si="40"/>
        <v>0</v>
      </c>
      <c r="K269" s="156"/>
      <c r="L269" s="33"/>
      <c r="M269" s="157" t="s">
        <v>1</v>
      </c>
      <c r="N269" s="158" t="s">
        <v>42</v>
      </c>
      <c r="P269" s="159">
        <f t="shared" si="41"/>
        <v>0</v>
      </c>
      <c r="Q269" s="159">
        <v>0</v>
      </c>
      <c r="R269" s="159">
        <f t="shared" si="42"/>
        <v>0</v>
      </c>
      <c r="S269" s="159">
        <v>0</v>
      </c>
      <c r="T269" s="160">
        <f t="shared" si="43"/>
        <v>0</v>
      </c>
      <c r="AR269" s="161" t="s">
        <v>91</v>
      </c>
      <c r="AT269" s="161" t="s">
        <v>169</v>
      </c>
      <c r="AU269" s="161" t="s">
        <v>85</v>
      </c>
      <c r="AY269" s="17" t="s">
        <v>167</v>
      </c>
      <c r="BE269" s="96">
        <f t="shared" si="44"/>
        <v>0</v>
      </c>
      <c r="BF269" s="96">
        <f t="shared" si="45"/>
        <v>0</v>
      </c>
      <c r="BG269" s="96">
        <f t="shared" si="46"/>
        <v>0</v>
      </c>
      <c r="BH269" s="96">
        <f t="shared" si="47"/>
        <v>0</v>
      </c>
      <c r="BI269" s="96">
        <f t="shared" si="48"/>
        <v>0</v>
      </c>
      <c r="BJ269" s="17" t="s">
        <v>85</v>
      </c>
      <c r="BK269" s="162">
        <f t="shared" si="49"/>
        <v>0</v>
      </c>
      <c r="BL269" s="17" t="s">
        <v>91</v>
      </c>
      <c r="BM269" s="161" t="s">
        <v>958</v>
      </c>
    </row>
    <row r="270" spans="2:65" s="1" customFormat="1" ht="16.5" customHeight="1" x14ac:dyDescent="0.2">
      <c r="B270" s="149"/>
      <c r="C270" s="150" t="s">
        <v>961</v>
      </c>
      <c r="D270" s="150" t="s">
        <v>169</v>
      </c>
      <c r="E270" s="151" t="s">
        <v>2540</v>
      </c>
      <c r="F270" s="152" t="s">
        <v>2541</v>
      </c>
      <c r="G270" s="153" t="s">
        <v>2336</v>
      </c>
      <c r="H270" s="154">
        <v>300</v>
      </c>
      <c r="I270" s="155"/>
      <c r="J270" s="154">
        <f t="shared" si="40"/>
        <v>0</v>
      </c>
      <c r="K270" s="156"/>
      <c r="L270" s="33"/>
      <c r="M270" s="157" t="s">
        <v>1</v>
      </c>
      <c r="N270" s="158" t="s">
        <v>42</v>
      </c>
      <c r="P270" s="159">
        <f t="shared" si="41"/>
        <v>0</v>
      </c>
      <c r="Q270" s="159">
        <v>0</v>
      </c>
      <c r="R270" s="159">
        <f t="shared" si="42"/>
        <v>0</v>
      </c>
      <c r="S270" s="159">
        <v>0</v>
      </c>
      <c r="T270" s="160">
        <f t="shared" si="43"/>
        <v>0</v>
      </c>
      <c r="AR270" s="161" t="s">
        <v>91</v>
      </c>
      <c r="AT270" s="161" t="s">
        <v>169</v>
      </c>
      <c r="AU270" s="161" t="s">
        <v>85</v>
      </c>
      <c r="AY270" s="17" t="s">
        <v>167</v>
      </c>
      <c r="BE270" s="96">
        <f t="shared" si="44"/>
        <v>0</v>
      </c>
      <c r="BF270" s="96">
        <f t="shared" si="45"/>
        <v>0</v>
      </c>
      <c r="BG270" s="96">
        <f t="shared" si="46"/>
        <v>0</v>
      </c>
      <c r="BH270" s="96">
        <f t="shared" si="47"/>
        <v>0</v>
      </c>
      <c r="BI270" s="96">
        <f t="shared" si="48"/>
        <v>0</v>
      </c>
      <c r="BJ270" s="17" t="s">
        <v>85</v>
      </c>
      <c r="BK270" s="162">
        <f t="shared" si="49"/>
        <v>0</v>
      </c>
      <c r="BL270" s="17" t="s">
        <v>91</v>
      </c>
      <c r="BM270" s="161" t="s">
        <v>964</v>
      </c>
    </row>
    <row r="271" spans="2:65" s="1" customFormat="1" ht="16.5" customHeight="1" x14ac:dyDescent="0.2">
      <c r="B271" s="149"/>
      <c r="C271" s="150" t="s">
        <v>552</v>
      </c>
      <c r="D271" s="150" t="s">
        <v>169</v>
      </c>
      <c r="E271" s="151" t="s">
        <v>2542</v>
      </c>
      <c r="F271" s="152" t="s">
        <v>2354</v>
      </c>
      <c r="G271" s="153" t="s">
        <v>702</v>
      </c>
      <c r="H271" s="154">
        <v>306</v>
      </c>
      <c r="I271" s="155"/>
      <c r="J271" s="154">
        <f t="shared" si="40"/>
        <v>0</v>
      </c>
      <c r="K271" s="156"/>
      <c r="L271" s="33"/>
      <c r="M271" s="157" t="s">
        <v>1</v>
      </c>
      <c r="N271" s="158" t="s">
        <v>42</v>
      </c>
      <c r="P271" s="159">
        <f t="shared" si="41"/>
        <v>0</v>
      </c>
      <c r="Q271" s="159">
        <v>0</v>
      </c>
      <c r="R271" s="159">
        <f t="shared" si="42"/>
        <v>0</v>
      </c>
      <c r="S271" s="159">
        <v>0</v>
      </c>
      <c r="T271" s="160">
        <f t="shared" si="43"/>
        <v>0</v>
      </c>
      <c r="AR271" s="161" t="s">
        <v>91</v>
      </c>
      <c r="AT271" s="161" t="s">
        <v>169</v>
      </c>
      <c r="AU271" s="161" t="s">
        <v>85</v>
      </c>
      <c r="AY271" s="17" t="s">
        <v>167</v>
      </c>
      <c r="BE271" s="96">
        <f t="shared" si="44"/>
        <v>0</v>
      </c>
      <c r="BF271" s="96">
        <f t="shared" si="45"/>
        <v>0</v>
      </c>
      <c r="BG271" s="96">
        <f t="shared" si="46"/>
        <v>0</v>
      </c>
      <c r="BH271" s="96">
        <f t="shared" si="47"/>
        <v>0</v>
      </c>
      <c r="BI271" s="96">
        <f t="shared" si="48"/>
        <v>0</v>
      </c>
      <c r="BJ271" s="17" t="s">
        <v>85</v>
      </c>
      <c r="BK271" s="162">
        <f t="shared" si="49"/>
        <v>0</v>
      </c>
      <c r="BL271" s="17" t="s">
        <v>91</v>
      </c>
      <c r="BM271" s="161" t="s">
        <v>970</v>
      </c>
    </row>
    <row r="272" spans="2:65" s="1" customFormat="1" ht="16.5" customHeight="1" x14ac:dyDescent="0.2">
      <c r="B272" s="149"/>
      <c r="C272" s="150" t="s">
        <v>976</v>
      </c>
      <c r="D272" s="150" t="s">
        <v>169</v>
      </c>
      <c r="E272" s="151" t="s">
        <v>2543</v>
      </c>
      <c r="F272" s="152" t="s">
        <v>2544</v>
      </c>
      <c r="G272" s="153" t="s">
        <v>481</v>
      </c>
      <c r="H272" s="154">
        <v>76</v>
      </c>
      <c r="I272" s="155"/>
      <c r="J272" s="154">
        <f t="shared" si="40"/>
        <v>0</v>
      </c>
      <c r="K272" s="156"/>
      <c r="L272" s="33"/>
      <c r="M272" s="157" t="s">
        <v>1</v>
      </c>
      <c r="N272" s="158" t="s">
        <v>42</v>
      </c>
      <c r="P272" s="159">
        <f t="shared" si="41"/>
        <v>0</v>
      </c>
      <c r="Q272" s="159">
        <v>0</v>
      </c>
      <c r="R272" s="159">
        <f t="shared" si="42"/>
        <v>0</v>
      </c>
      <c r="S272" s="159">
        <v>0</v>
      </c>
      <c r="T272" s="160">
        <f t="shared" si="43"/>
        <v>0</v>
      </c>
      <c r="AR272" s="161" t="s">
        <v>91</v>
      </c>
      <c r="AT272" s="161" t="s">
        <v>169</v>
      </c>
      <c r="AU272" s="161" t="s">
        <v>85</v>
      </c>
      <c r="AY272" s="17" t="s">
        <v>167</v>
      </c>
      <c r="BE272" s="96">
        <f t="shared" si="44"/>
        <v>0</v>
      </c>
      <c r="BF272" s="96">
        <f t="shared" si="45"/>
        <v>0</v>
      </c>
      <c r="BG272" s="96">
        <f t="shared" si="46"/>
        <v>0</v>
      </c>
      <c r="BH272" s="96">
        <f t="shared" si="47"/>
        <v>0</v>
      </c>
      <c r="BI272" s="96">
        <f t="shared" si="48"/>
        <v>0</v>
      </c>
      <c r="BJ272" s="17" t="s">
        <v>85</v>
      </c>
      <c r="BK272" s="162">
        <f t="shared" si="49"/>
        <v>0</v>
      </c>
      <c r="BL272" s="17" t="s">
        <v>91</v>
      </c>
      <c r="BM272" s="161" t="s">
        <v>978</v>
      </c>
    </row>
    <row r="273" spans="2:65" s="11" customFormat="1" ht="25.9" customHeight="1" x14ac:dyDescent="0.2">
      <c r="B273" s="137"/>
      <c r="D273" s="138" t="s">
        <v>75</v>
      </c>
      <c r="E273" s="139" t="s">
        <v>262</v>
      </c>
      <c r="F273" s="139" t="s">
        <v>1964</v>
      </c>
      <c r="I273" s="140"/>
      <c r="J273" s="141">
        <f>BK273</f>
        <v>0</v>
      </c>
      <c r="L273" s="137"/>
      <c r="M273" s="142"/>
      <c r="P273" s="143">
        <f>P274</f>
        <v>0</v>
      </c>
      <c r="R273" s="143">
        <f>R274</f>
        <v>0</v>
      </c>
      <c r="T273" s="144">
        <f>T274</f>
        <v>0</v>
      </c>
      <c r="AR273" s="138" t="s">
        <v>88</v>
      </c>
      <c r="AT273" s="145" t="s">
        <v>75</v>
      </c>
      <c r="AU273" s="145" t="s">
        <v>76</v>
      </c>
      <c r="AY273" s="138" t="s">
        <v>167</v>
      </c>
      <c r="BK273" s="146">
        <f>BK274</f>
        <v>0</v>
      </c>
    </row>
    <row r="274" spans="2:65" s="11" customFormat="1" ht="22.9" customHeight="1" x14ac:dyDescent="0.2">
      <c r="B274" s="137"/>
      <c r="D274" s="138" t="s">
        <v>75</v>
      </c>
      <c r="E274" s="147" t="s">
        <v>2545</v>
      </c>
      <c r="F274" s="147" t="s">
        <v>2546</v>
      </c>
      <c r="I274" s="140"/>
      <c r="J274" s="148">
        <f>BK274</f>
        <v>0</v>
      </c>
      <c r="L274" s="137"/>
      <c r="M274" s="142"/>
      <c r="P274" s="143">
        <f>SUM(P275:P276)</f>
        <v>0</v>
      </c>
      <c r="R274" s="143">
        <f>SUM(R275:R276)</f>
        <v>0</v>
      </c>
      <c r="T274" s="144">
        <f>SUM(T275:T276)</f>
        <v>0</v>
      </c>
      <c r="AR274" s="138" t="s">
        <v>88</v>
      </c>
      <c r="AT274" s="145" t="s">
        <v>75</v>
      </c>
      <c r="AU274" s="145" t="s">
        <v>81</v>
      </c>
      <c r="AY274" s="138" t="s">
        <v>167</v>
      </c>
      <c r="BK274" s="146">
        <f>SUM(BK275:BK276)</f>
        <v>0</v>
      </c>
    </row>
    <row r="275" spans="2:65" s="1" customFormat="1" ht="24.2" customHeight="1" x14ac:dyDescent="0.2">
      <c r="B275" s="149"/>
      <c r="C275" s="150" t="s">
        <v>557</v>
      </c>
      <c r="D275" s="150" t="s">
        <v>169</v>
      </c>
      <c r="E275" s="151" t="s">
        <v>2547</v>
      </c>
      <c r="F275" s="152" t="s">
        <v>2548</v>
      </c>
      <c r="G275" s="153" t="s">
        <v>957</v>
      </c>
      <c r="H275" s="155"/>
      <c r="I275" s="155"/>
      <c r="J275" s="154">
        <f>ROUND(I275*H275,3)</f>
        <v>0</v>
      </c>
      <c r="K275" s="156"/>
      <c r="L275" s="33"/>
      <c r="M275" s="157" t="s">
        <v>1</v>
      </c>
      <c r="N275" s="158" t="s">
        <v>42</v>
      </c>
      <c r="P275" s="159">
        <f>O275*H275</f>
        <v>0</v>
      </c>
      <c r="Q275" s="159">
        <v>0</v>
      </c>
      <c r="R275" s="159">
        <f>Q275*H275</f>
        <v>0</v>
      </c>
      <c r="S275" s="159">
        <v>0</v>
      </c>
      <c r="T275" s="160">
        <f>S275*H275</f>
        <v>0</v>
      </c>
      <c r="AR275" s="161" t="s">
        <v>344</v>
      </c>
      <c r="AT275" s="161" t="s">
        <v>169</v>
      </c>
      <c r="AU275" s="161" t="s">
        <v>85</v>
      </c>
      <c r="AY275" s="17" t="s">
        <v>167</v>
      </c>
      <c r="BE275" s="96">
        <f>IF(N275="základná",J275,0)</f>
        <v>0</v>
      </c>
      <c r="BF275" s="96">
        <f>IF(N275="znížená",J275,0)</f>
        <v>0</v>
      </c>
      <c r="BG275" s="96">
        <f>IF(N275="zákl. prenesená",J275,0)</f>
        <v>0</v>
      </c>
      <c r="BH275" s="96">
        <f>IF(N275="zníž. prenesená",J275,0)</f>
        <v>0</v>
      </c>
      <c r="BI275" s="96">
        <f>IF(N275="nulová",J275,0)</f>
        <v>0</v>
      </c>
      <c r="BJ275" s="17" t="s">
        <v>85</v>
      </c>
      <c r="BK275" s="162">
        <f>ROUND(I275*H275,3)</f>
        <v>0</v>
      </c>
      <c r="BL275" s="17" t="s">
        <v>344</v>
      </c>
      <c r="BM275" s="161" t="s">
        <v>982</v>
      </c>
    </row>
    <row r="276" spans="2:65" s="1" customFormat="1" ht="16.5" customHeight="1" x14ac:dyDescent="0.2">
      <c r="B276" s="149"/>
      <c r="C276" s="150" t="s">
        <v>988</v>
      </c>
      <c r="D276" s="150" t="s">
        <v>169</v>
      </c>
      <c r="E276" s="151" t="s">
        <v>2549</v>
      </c>
      <c r="F276" s="152" t="s">
        <v>2550</v>
      </c>
      <c r="G276" s="153" t="s">
        <v>957</v>
      </c>
      <c r="H276" s="155"/>
      <c r="I276" s="155"/>
      <c r="J276" s="154">
        <f>ROUND(I276*H276,3)</f>
        <v>0</v>
      </c>
      <c r="K276" s="156"/>
      <c r="L276" s="33"/>
      <c r="M276" s="157" t="s">
        <v>1</v>
      </c>
      <c r="N276" s="158" t="s">
        <v>42</v>
      </c>
      <c r="P276" s="159">
        <f>O276*H276</f>
        <v>0</v>
      </c>
      <c r="Q276" s="159">
        <v>0</v>
      </c>
      <c r="R276" s="159">
        <f>Q276*H276</f>
        <v>0</v>
      </c>
      <c r="S276" s="159">
        <v>0</v>
      </c>
      <c r="T276" s="160">
        <f>S276*H276</f>
        <v>0</v>
      </c>
      <c r="AR276" s="161" t="s">
        <v>344</v>
      </c>
      <c r="AT276" s="161" t="s">
        <v>169</v>
      </c>
      <c r="AU276" s="161" t="s">
        <v>85</v>
      </c>
      <c r="AY276" s="17" t="s">
        <v>167</v>
      </c>
      <c r="BE276" s="96">
        <f>IF(N276="základná",J276,0)</f>
        <v>0</v>
      </c>
      <c r="BF276" s="96">
        <f>IF(N276="znížená",J276,0)</f>
        <v>0</v>
      </c>
      <c r="BG276" s="96">
        <f>IF(N276="zákl. prenesená",J276,0)</f>
        <v>0</v>
      </c>
      <c r="BH276" s="96">
        <f>IF(N276="zníž. prenesená",J276,0)</f>
        <v>0</v>
      </c>
      <c r="BI276" s="96">
        <f>IF(N276="nulová",J276,0)</f>
        <v>0</v>
      </c>
      <c r="BJ276" s="17" t="s">
        <v>85</v>
      </c>
      <c r="BK276" s="162">
        <f>ROUND(I276*H276,3)</f>
        <v>0</v>
      </c>
      <c r="BL276" s="17" t="s">
        <v>344</v>
      </c>
      <c r="BM276" s="161" t="s">
        <v>991</v>
      </c>
    </row>
    <row r="277" spans="2:65" s="11" customFormat="1" ht="25.9" hidden="1" customHeight="1" x14ac:dyDescent="0.2">
      <c r="B277" s="137"/>
      <c r="D277" s="138"/>
      <c r="E277" s="139"/>
      <c r="F277" s="139"/>
      <c r="I277" s="140"/>
      <c r="J277" s="141"/>
      <c r="L277" s="137"/>
      <c r="M277" s="142"/>
      <c r="P277" s="143"/>
      <c r="R277" s="143"/>
      <c r="T277" s="144"/>
      <c r="AR277" s="138"/>
      <c r="AT277" s="145"/>
      <c r="AU277" s="145"/>
      <c r="AY277" s="138"/>
      <c r="BK277" s="146"/>
    </row>
    <row r="278" spans="2:65" s="1" customFormat="1" ht="66.75" hidden="1" customHeight="1" x14ac:dyDescent="0.2">
      <c r="B278" s="149"/>
      <c r="C278" s="191"/>
      <c r="D278" s="191"/>
      <c r="E278" s="192"/>
      <c r="F278" s="193"/>
      <c r="G278" s="194"/>
      <c r="H278" s="195"/>
      <c r="I278" s="196"/>
      <c r="J278" s="195"/>
      <c r="K278" s="197"/>
      <c r="L278" s="198"/>
      <c r="M278" s="199"/>
      <c r="N278" s="200"/>
      <c r="P278" s="159"/>
      <c r="Q278" s="159"/>
      <c r="R278" s="159"/>
      <c r="S278" s="159"/>
      <c r="T278" s="160"/>
      <c r="AR278" s="161"/>
      <c r="AT278" s="161"/>
      <c r="AU278" s="161"/>
      <c r="AY278" s="17"/>
      <c r="BE278" s="96"/>
      <c r="BF278" s="96"/>
      <c r="BG278" s="96"/>
      <c r="BH278" s="96"/>
      <c r="BI278" s="96"/>
      <c r="BJ278" s="17"/>
      <c r="BK278" s="162"/>
      <c r="BL278" s="17"/>
      <c r="BM278" s="161"/>
    </row>
    <row r="279" spans="2:65" s="1" customFormat="1" ht="24.2" hidden="1" customHeight="1" x14ac:dyDescent="0.2">
      <c r="B279" s="149"/>
      <c r="C279" s="191"/>
      <c r="D279" s="191"/>
      <c r="E279" s="192"/>
      <c r="F279" s="193"/>
      <c r="G279" s="194"/>
      <c r="H279" s="195"/>
      <c r="I279" s="196"/>
      <c r="J279" s="195"/>
      <c r="K279" s="197"/>
      <c r="L279" s="198"/>
      <c r="M279" s="201"/>
      <c r="N279" s="202"/>
      <c r="O279" s="203"/>
      <c r="P279" s="204"/>
      <c r="Q279" s="204"/>
      <c r="R279" s="204"/>
      <c r="S279" s="204"/>
      <c r="T279" s="205"/>
      <c r="AR279" s="161"/>
      <c r="AT279" s="161"/>
      <c r="AU279" s="161"/>
      <c r="AY279" s="17"/>
      <c r="BE279" s="96"/>
      <c r="BF279" s="96"/>
      <c r="BG279" s="96"/>
      <c r="BH279" s="96"/>
      <c r="BI279" s="96"/>
      <c r="BJ279" s="17"/>
      <c r="BK279" s="162"/>
      <c r="BL279" s="17"/>
      <c r="BM279" s="161"/>
    </row>
    <row r="280" spans="2:65" s="1" customFormat="1" ht="6.95" customHeight="1" x14ac:dyDescent="0.2">
      <c r="B280" s="48"/>
      <c r="C280" s="49"/>
      <c r="D280" s="49"/>
      <c r="E280" s="49"/>
      <c r="F280" s="49"/>
      <c r="G280" s="49"/>
      <c r="H280" s="49"/>
      <c r="I280" s="49"/>
      <c r="J280" s="49"/>
      <c r="K280" s="49"/>
      <c r="L280" s="33"/>
    </row>
  </sheetData>
  <autoFilter ref="C124:K279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92"/>
  <sheetViews>
    <sheetView showGridLines="0" topLeftCell="A167" workbookViewId="0">
      <selection activeCell="A289" sqref="A289:XFD291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23" t="s">
        <v>5</v>
      </c>
      <c r="M2" s="224"/>
      <c r="N2" s="224"/>
      <c r="O2" s="224"/>
      <c r="P2" s="224"/>
      <c r="Q2" s="224"/>
      <c r="R2" s="224"/>
      <c r="S2" s="224"/>
      <c r="T2" s="224"/>
      <c r="U2" s="224"/>
      <c r="V2" s="224"/>
      <c r="AT2" s="17" t="s">
        <v>96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76</v>
      </c>
    </row>
    <row r="4" spans="2:46" ht="24.95" customHeight="1" x14ac:dyDescent="0.2">
      <c r="B4" s="20"/>
      <c r="D4" s="21" t="s">
        <v>118</v>
      </c>
      <c r="L4" s="20"/>
      <c r="M4" s="102" t="s">
        <v>8</v>
      </c>
      <c r="AT4" s="17" t="s">
        <v>3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13</v>
      </c>
      <c r="L6" s="20"/>
    </row>
    <row r="7" spans="2:46" ht="16.5" customHeight="1" x14ac:dyDescent="0.2">
      <c r="B7" s="20"/>
      <c r="E7" s="256" t="str">
        <f>'Rekapitulácia stavby'!K6</f>
        <v>Bratislava KS IZS Tomášikova 28A - rekonštrukcia priestorov</v>
      </c>
      <c r="F7" s="257"/>
      <c r="G7" s="257"/>
      <c r="H7" s="257"/>
      <c r="L7" s="20"/>
    </row>
    <row r="8" spans="2:46" s="1" customFormat="1" ht="12" customHeight="1" x14ac:dyDescent="0.2">
      <c r="B8" s="33"/>
      <c r="D8" s="27" t="s">
        <v>119</v>
      </c>
      <c r="L8" s="33"/>
    </row>
    <row r="9" spans="2:46" s="1" customFormat="1" ht="16.5" customHeight="1" x14ac:dyDescent="0.2">
      <c r="B9" s="33"/>
      <c r="E9" s="237" t="s">
        <v>2551</v>
      </c>
      <c r="F9" s="255"/>
      <c r="G9" s="255"/>
      <c r="H9" s="255"/>
      <c r="L9" s="33"/>
    </row>
    <row r="10" spans="2:46" s="1" customFormat="1" x14ac:dyDescent="0.2">
      <c r="B10" s="33"/>
      <c r="L10" s="33"/>
    </row>
    <row r="11" spans="2:46" s="1" customFormat="1" ht="12" customHeight="1" x14ac:dyDescent="0.2">
      <c r="B11" s="33"/>
      <c r="D11" s="27" t="s">
        <v>15</v>
      </c>
      <c r="F11" s="25" t="s">
        <v>1</v>
      </c>
      <c r="I11" s="27" t="s">
        <v>16</v>
      </c>
      <c r="J11" s="25" t="s">
        <v>1</v>
      </c>
      <c r="L11" s="33"/>
    </row>
    <row r="12" spans="2:46" s="1" customFormat="1" ht="12" customHeight="1" x14ac:dyDescent="0.2">
      <c r="B12" s="33"/>
      <c r="D12" s="27" t="s">
        <v>17</v>
      </c>
      <c r="F12" s="25" t="s">
        <v>18</v>
      </c>
      <c r="I12" s="27" t="s">
        <v>19</v>
      </c>
      <c r="J12" s="56" t="str">
        <f>'Rekapitulácia stavby'!AN8</f>
        <v>14. 6. 2022</v>
      </c>
      <c r="L12" s="33"/>
    </row>
    <row r="13" spans="2:46" s="1" customFormat="1" ht="10.9" customHeight="1" x14ac:dyDescent="0.2">
      <c r="B13" s="33"/>
      <c r="L13" s="33"/>
    </row>
    <row r="14" spans="2:46" s="1" customFormat="1" ht="12" customHeight="1" x14ac:dyDescent="0.2">
      <c r="B14" s="33"/>
      <c r="D14" s="27" t="s">
        <v>21</v>
      </c>
      <c r="I14" s="27" t="s">
        <v>22</v>
      </c>
      <c r="J14" s="25" t="str">
        <f>IF('Rekapitulácia stavby'!AN10="","",'Rekapitulácia stavby'!AN10)</f>
        <v/>
      </c>
      <c r="L14" s="33"/>
    </row>
    <row r="15" spans="2:46" s="1" customFormat="1" ht="18" customHeight="1" x14ac:dyDescent="0.2">
      <c r="B15" s="33"/>
      <c r="E15" s="25" t="str">
        <f>IF('Rekapitulácia stavby'!E11="","",'Rekapitulácia stavby'!E11)</f>
        <v xml:space="preserve"> </v>
      </c>
      <c r="I15" s="27" t="s">
        <v>24</v>
      </c>
      <c r="J15" s="25" t="str">
        <f>IF('Rekapitulácia stavby'!AN11="","",'Rekapitulácia stavby'!AN11)</f>
        <v/>
      </c>
      <c r="L15" s="33"/>
    </row>
    <row r="16" spans="2:46" s="1" customFormat="1" ht="6.95" customHeight="1" x14ac:dyDescent="0.2">
      <c r="B16" s="33"/>
      <c r="L16" s="33"/>
    </row>
    <row r="17" spans="2:12" s="1" customFormat="1" ht="12" customHeight="1" x14ac:dyDescent="0.2">
      <c r="B17" s="33"/>
      <c r="D17" s="27" t="s">
        <v>25</v>
      </c>
      <c r="I17" s="27" t="s">
        <v>22</v>
      </c>
      <c r="J17" s="28" t="str">
        <f>'Rekapitulácia stavby'!AN13</f>
        <v>Vyplň údaj</v>
      </c>
      <c r="L17" s="33"/>
    </row>
    <row r="18" spans="2:12" s="1" customFormat="1" ht="18" customHeight="1" x14ac:dyDescent="0.2">
      <c r="B18" s="33"/>
      <c r="E18" s="258" t="str">
        <f>'Rekapitulácia stavby'!E14</f>
        <v>Vyplň údaj</v>
      </c>
      <c r="F18" s="244"/>
      <c r="G18" s="244"/>
      <c r="H18" s="244"/>
      <c r="I18" s="27" t="s">
        <v>24</v>
      </c>
      <c r="J18" s="28" t="str">
        <f>'Rekapitulácia stavby'!AN14</f>
        <v>Vyplň údaj</v>
      </c>
      <c r="L18" s="33"/>
    </row>
    <row r="19" spans="2:12" s="1" customFormat="1" ht="6.95" customHeight="1" x14ac:dyDescent="0.2">
      <c r="B19" s="33"/>
      <c r="L19" s="33"/>
    </row>
    <row r="20" spans="2:12" s="1" customFormat="1" ht="12" customHeight="1" x14ac:dyDescent="0.2">
      <c r="B20" s="33"/>
      <c r="D20" s="27" t="s">
        <v>27</v>
      </c>
      <c r="I20" s="27" t="s">
        <v>22</v>
      </c>
      <c r="J20" s="25" t="s">
        <v>1</v>
      </c>
      <c r="L20" s="33"/>
    </row>
    <row r="21" spans="2:12" s="1" customFormat="1" ht="18" customHeight="1" x14ac:dyDescent="0.2">
      <c r="B21" s="33"/>
      <c r="E21" s="25" t="s">
        <v>28</v>
      </c>
      <c r="I21" s="27" t="s">
        <v>24</v>
      </c>
      <c r="J21" s="25" t="s">
        <v>1</v>
      </c>
      <c r="L21" s="33"/>
    </row>
    <row r="22" spans="2:12" s="1" customFormat="1" ht="6.95" customHeight="1" x14ac:dyDescent="0.2">
      <c r="B22" s="33"/>
      <c r="L22" s="33"/>
    </row>
    <row r="23" spans="2:12" s="1" customFormat="1" ht="12" customHeight="1" x14ac:dyDescent="0.2">
      <c r="B23" s="33"/>
      <c r="D23" s="27" t="s">
        <v>31</v>
      </c>
      <c r="I23" s="27" t="s">
        <v>22</v>
      </c>
      <c r="J23" s="25" t="s">
        <v>1</v>
      </c>
      <c r="L23" s="33"/>
    </row>
    <row r="24" spans="2:12" s="1" customFormat="1" ht="18" customHeight="1" x14ac:dyDescent="0.2">
      <c r="B24" s="33"/>
      <c r="E24" s="25" t="s">
        <v>32</v>
      </c>
      <c r="I24" s="27" t="s">
        <v>24</v>
      </c>
      <c r="J24" s="25" t="s">
        <v>1</v>
      </c>
      <c r="L24" s="33"/>
    </row>
    <row r="25" spans="2:12" s="1" customFormat="1" ht="6.95" customHeight="1" x14ac:dyDescent="0.2">
      <c r="B25" s="33"/>
      <c r="L25" s="33"/>
    </row>
    <row r="26" spans="2:12" s="1" customFormat="1" ht="12" customHeight="1" x14ac:dyDescent="0.2">
      <c r="B26" s="33"/>
      <c r="D26" s="27" t="s">
        <v>33</v>
      </c>
      <c r="L26" s="33"/>
    </row>
    <row r="27" spans="2:12" s="7" customFormat="1" ht="16.5" customHeight="1" x14ac:dyDescent="0.2">
      <c r="B27" s="103"/>
      <c r="E27" s="248" t="s">
        <v>1</v>
      </c>
      <c r="F27" s="248"/>
      <c r="G27" s="248"/>
      <c r="H27" s="248"/>
      <c r="L27" s="103"/>
    </row>
    <row r="28" spans="2:12" s="1" customFormat="1" ht="6.95" customHeight="1" x14ac:dyDescent="0.2">
      <c r="B28" s="33"/>
      <c r="L28" s="33"/>
    </row>
    <row r="29" spans="2:12" s="1" customFormat="1" ht="6.95" customHeight="1" x14ac:dyDescent="0.2">
      <c r="B29" s="33"/>
      <c r="D29" s="57"/>
      <c r="E29" s="57"/>
      <c r="F29" s="57"/>
      <c r="G29" s="57"/>
      <c r="H29" s="57"/>
      <c r="I29" s="57"/>
      <c r="J29" s="57"/>
      <c r="K29" s="57"/>
      <c r="L29" s="33"/>
    </row>
    <row r="30" spans="2:12" s="1" customFormat="1" ht="25.35" customHeight="1" x14ac:dyDescent="0.2">
      <c r="B30" s="33"/>
      <c r="D30" s="104" t="s">
        <v>36</v>
      </c>
      <c r="J30" s="70">
        <f>ROUND(J125, 2)</f>
        <v>0</v>
      </c>
      <c r="L30" s="33"/>
    </row>
    <row r="31" spans="2:12" s="1" customFormat="1" ht="6.95" customHeight="1" x14ac:dyDescent="0.2">
      <c r="B31" s="33"/>
      <c r="D31" s="57"/>
      <c r="E31" s="57"/>
      <c r="F31" s="57"/>
      <c r="G31" s="57"/>
      <c r="H31" s="57"/>
      <c r="I31" s="57"/>
      <c r="J31" s="57"/>
      <c r="K31" s="57"/>
      <c r="L31" s="33"/>
    </row>
    <row r="32" spans="2:12" s="1" customFormat="1" ht="14.45" customHeight="1" x14ac:dyDescent="0.2">
      <c r="B32" s="33"/>
      <c r="F32" s="36" t="s">
        <v>38</v>
      </c>
      <c r="I32" s="36" t="s">
        <v>37</v>
      </c>
      <c r="J32" s="36" t="s">
        <v>39</v>
      </c>
      <c r="L32" s="33"/>
    </row>
    <row r="33" spans="2:12" s="1" customFormat="1" ht="14.45" customHeight="1" x14ac:dyDescent="0.2">
      <c r="B33" s="33"/>
      <c r="D33" s="59" t="s">
        <v>40</v>
      </c>
      <c r="E33" s="38" t="s">
        <v>41</v>
      </c>
      <c r="F33" s="105">
        <f>ROUND((SUM(BE125:BE291)),  2)</f>
        <v>0</v>
      </c>
      <c r="G33" s="106"/>
      <c r="H33" s="106"/>
      <c r="I33" s="107">
        <v>0.2</v>
      </c>
      <c r="J33" s="105">
        <f>ROUND(((SUM(BE125:BE291))*I33),  2)</f>
        <v>0</v>
      </c>
      <c r="L33" s="33"/>
    </row>
    <row r="34" spans="2:12" s="1" customFormat="1" ht="14.45" customHeight="1" x14ac:dyDescent="0.2">
      <c r="B34" s="33"/>
      <c r="E34" s="38" t="s">
        <v>42</v>
      </c>
      <c r="F34" s="105">
        <f>ROUND((SUM(BF125:BF291)),  2)</f>
        <v>0</v>
      </c>
      <c r="G34" s="106"/>
      <c r="H34" s="106"/>
      <c r="I34" s="107">
        <v>0.2</v>
      </c>
      <c r="J34" s="105">
        <f>ROUND(((SUM(BF125:BF291))*I34),  2)</f>
        <v>0</v>
      </c>
      <c r="L34" s="33"/>
    </row>
    <row r="35" spans="2:12" s="1" customFormat="1" ht="14.45" hidden="1" customHeight="1" x14ac:dyDescent="0.2">
      <c r="B35" s="33"/>
      <c r="E35" s="27" t="s">
        <v>43</v>
      </c>
      <c r="F35" s="108">
        <f>ROUND((SUM(BG125:BG291)),  2)</f>
        <v>0</v>
      </c>
      <c r="I35" s="109">
        <v>0.2</v>
      </c>
      <c r="J35" s="108">
        <f>0</f>
        <v>0</v>
      </c>
      <c r="L35" s="33"/>
    </row>
    <row r="36" spans="2:12" s="1" customFormat="1" ht="14.45" hidden="1" customHeight="1" x14ac:dyDescent="0.2">
      <c r="B36" s="33"/>
      <c r="E36" s="27" t="s">
        <v>44</v>
      </c>
      <c r="F36" s="108">
        <f>ROUND((SUM(BH125:BH291)),  2)</f>
        <v>0</v>
      </c>
      <c r="I36" s="109">
        <v>0.2</v>
      </c>
      <c r="J36" s="108">
        <f>0</f>
        <v>0</v>
      </c>
      <c r="L36" s="33"/>
    </row>
    <row r="37" spans="2:12" s="1" customFormat="1" ht="14.45" hidden="1" customHeight="1" x14ac:dyDescent="0.2">
      <c r="B37" s="33"/>
      <c r="E37" s="38" t="s">
        <v>45</v>
      </c>
      <c r="F37" s="105">
        <f>ROUND((SUM(BI125:BI291)),  2)</f>
        <v>0</v>
      </c>
      <c r="G37" s="106"/>
      <c r="H37" s="106"/>
      <c r="I37" s="107">
        <v>0</v>
      </c>
      <c r="J37" s="105">
        <f>0</f>
        <v>0</v>
      </c>
      <c r="L37" s="33"/>
    </row>
    <row r="38" spans="2:12" s="1" customFormat="1" ht="6.95" customHeight="1" x14ac:dyDescent="0.2">
      <c r="B38" s="33"/>
      <c r="L38" s="33"/>
    </row>
    <row r="39" spans="2:12" s="1" customFormat="1" ht="25.35" customHeight="1" x14ac:dyDescent="0.2">
      <c r="B39" s="33"/>
      <c r="C39" s="101"/>
      <c r="D39" s="110" t="s">
        <v>46</v>
      </c>
      <c r="E39" s="61"/>
      <c r="F39" s="61"/>
      <c r="G39" s="111" t="s">
        <v>47</v>
      </c>
      <c r="H39" s="112" t="s">
        <v>48</v>
      </c>
      <c r="I39" s="61"/>
      <c r="J39" s="113">
        <f>SUM(J30:J37)</f>
        <v>0</v>
      </c>
      <c r="K39" s="114"/>
      <c r="L39" s="33"/>
    </row>
    <row r="40" spans="2:12" s="1" customFormat="1" ht="14.45" customHeight="1" x14ac:dyDescent="0.2">
      <c r="B40" s="33"/>
      <c r="L40" s="33"/>
    </row>
    <row r="41" spans="2:12" ht="14.45" customHeight="1" x14ac:dyDescent="0.2">
      <c r="B41" s="20"/>
      <c r="L41" s="20"/>
    </row>
    <row r="42" spans="2:12" ht="14.45" customHeight="1" x14ac:dyDescent="0.2">
      <c r="B42" s="20"/>
      <c r="L42" s="20"/>
    </row>
    <row r="43" spans="2:12" ht="14.45" customHeight="1" x14ac:dyDescent="0.2">
      <c r="B43" s="20"/>
      <c r="L43" s="20"/>
    </row>
    <row r="44" spans="2:12" ht="14.45" customHeight="1" x14ac:dyDescent="0.2">
      <c r="B44" s="20"/>
      <c r="L44" s="20"/>
    </row>
    <row r="45" spans="2:12" ht="14.45" customHeight="1" x14ac:dyDescent="0.2">
      <c r="B45" s="20"/>
      <c r="L45" s="20"/>
    </row>
    <row r="46" spans="2:12" ht="14.45" customHeight="1" x14ac:dyDescent="0.2">
      <c r="B46" s="20"/>
      <c r="L46" s="20"/>
    </row>
    <row r="47" spans="2:12" ht="14.45" customHeight="1" x14ac:dyDescent="0.2">
      <c r="B47" s="20"/>
      <c r="L47" s="20"/>
    </row>
    <row r="48" spans="2:12" ht="14.45" customHeight="1" x14ac:dyDescent="0.2">
      <c r="B48" s="20"/>
      <c r="L48" s="20"/>
    </row>
    <row r="49" spans="2:12" ht="14.45" customHeight="1" x14ac:dyDescent="0.2">
      <c r="B49" s="20"/>
      <c r="L49" s="20"/>
    </row>
    <row r="50" spans="2:12" s="1" customFormat="1" ht="14.45" customHeight="1" x14ac:dyDescent="0.2">
      <c r="B50" s="33"/>
      <c r="D50" s="45" t="s">
        <v>49</v>
      </c>
      <c r="E50" s="46"/>
      <c r="F50" s="46"/>
      <c r="G50" s="45" t="s">
        <v>50</v>
      </c>
      <c r="H50" s="46"/>
      <c r="I50" s="46"/>
      <c r="J50" s="46"/>
      <c r="K50" s="46"/>
      <c r="L50" s="33"/>
    </row>
    <row r="51" spans="2:12" x14ac:dyDescent="0.2">
      <c r="B51" s="20"/>
      <c r="L51" s="20"/>
    </row>
    <row r="52" spans="2:12" x14ac:dyDescent="0.2">
      <c r="B52" s="20"/>
      <c r="L52" s="20"/>
    </row>
    <row r="53" spans="2:12" x14ac:dyDescent="0.2">
      <c r="B53" s="20"/>
      <c r="L53" s="20"/>
    </row>
    <row r="54" spans="2:12" x14ac:dyDescent="0.2">
      <c r="B54" s="20"/>
      <c r="L54" s="20"/>
    </row>
    <row r="55" spans="2:12" x14ac:dyDescent="0.2">
      <c r="B55" s="20"/>
      <c r="L55" s="20"/>
    </row>
    <row r="56" spans="2:12" x14ac:dyDescent="0.2">
      <c r="B56" s="20"/>
      <c r="L56" s="20"/>
    </row>
    <row r="57" spans="2:12" x14ac:dyDescent="0.2">
      <c r="B57" s="20"/>
      <c r="L57" s="20"/>
    </row>
    <row r="58" spans="2:12" x14ac:dyDescent="0.2">
      <c r="B58" s="20"/>
      <c r="L58" s="20"/>
    </row>
    <row r="59" spans="2:12" x14ac:dyDescent="0.2">
      <c r="B59" s="20"/>
      <c r="L59" s="20"/>
    </row>
    <row r="60" spans="2:12" x14ac:dyDescent="0.2">
      <c r="B60" s="20"/>
      <c r="L60" s="20"/>
    </row>
    <row r="61" spans="2:12" s="1" customFormat="1" ht="12.75" x14ac:dyDescent="0.2">
      <c r="B61" s="33"/>
      <c r="D61" s="47" t="s">
        <v>51</v>
      </c>
      <c r="E61" s="35"/>
      <c r="F61" s="115" t="s">
        <v>52</v>
      </c>
      <c r="G61" s="47" t="s">
        <v>51</v>
      </c>
      <c r="H61" s="35"/>
      <c r="I61" s="35"/>
      <c r="J61" s="116" t="s">
        <v>52</v>
      </c>
      <c r="K61" s="35"/>
      <c r="L61" s="33"/>
    </row>
    <row r="62" spans="2:12" x14ac:dyDescent="0.2">
      <c r="B62" s="20"/>
      <c r="L62" s="20"/>
    </row>
    <row r="63" spans="2:12" x14ac:dyDescent="0.2">
      <c r="B63" s="20"/>
      <c r="L63" s="20"/>
    </row>
    <row r="64" spans="2:12" x14ac:dyDescent="0.2">
      <c r="B64" s="20"/>
      <c r="L64" s="20"/>
    </row>
    <row r="65" spans="2:12" s="1" customFormat="1" ht="12.75" x14ac:dyDescent="0.2">
      <c r="B65" s="33"/>
      <c r="D65" s="45" t="s">
        <v>53</v>
      </c>
      <c r="E65" s="46"/>
      <c r="F65" s="46"/>
      <c r="G65" s="45" t="s">
        <v>54</v>
      </c>
      <c r="H65" s="46"/>
      <c r="I65" s="46"/>
      <c r="J65" s="46"/>
      <c r="K65" s="46"/>
      <c r="L65" s="33"/>
    </row>
    <row r="66" spans="2:12" x14ac:dyDescent="0.2">
      <c r="B66" s="20"/>
      <c r="L66" s="20"/>
    </row>
    <row r="67" spans="2:12" x14ac:dyDescent="0.2">
      <c r="B67" s="20"/>
      <c r="L67" s="20"/>
    </row>
    <row r="68" spans="2:12" x14ac:dyDescent="0.2">
      <c r="B68" s="20"/>
      <c r="L68" s="20"/>
    </row>
    <row r="69" spans="2:12" x14ac:dyDescent="0.2">
      <c r="B69" s="20"/>
      <c r="L69" s="20"/>
    </row>
    <row r="70" spans="2:12" x14ac:dyDescent="0.2">
      <c r="B70" s="20"/>
      <c r="L70" s="20"/>
    </row>
    <row r="71" spans="2:12" x14ac:dyDescent="0.2">
      <c r="B71" s="20"/>
      <c r="L71" s="20"/>
    </row>
    <row r="72" spans="2:12" x14ac:dyDescent="0.2">
      <c r="B72" s="20"/>
      <c r="L72" s="20"/>
    </row>
    <row r="73" spans="2:12" x14ac:dyDescent="0.2">
      <c r="B73" s="20"/>
      <c r="L73" s="20"/>
    </row>
    <row r="74" spans="2:12" x14ac:dyDescent="0.2">
      <c r="B74" s="20"/>
      <c r="L74" s="20"/>
    </row>
    <row r="75" spans="2:12" x14ac:dyDescent="0.2">
      <c r="B75" s="20"/>
      <c r="L75" s="20"/>
    </row>
    <row r="76" spans="2:12" s="1" customFormat="1" ht="12.75" x14ac:dyDescent="0.2">
      <c r="B76" s="33"/>
      <c r="D76" s="47" t="s">
        <v>51</v>
      </c>
      <c r="E76" s="35"/>
      <c r="F76" s="115" t="s">
        <v>52</v>
      </c>
      <c r="G76" s="47" t="s">
        <v>51</v>
      </c>
      <c r="H76" s="35"/>
      <c r="I76" s="35"/>
      <c r="J76" s="116" t="s">
        <v>52</v>
      </c>
      <c r="K76" s="35"/>
      <c r="L76" s="33"/>
    </row>
    <row r="77" spans="2:12" s="1" customFormat="1" ht="14.45" customHeight="1" x14ac:dyDescent="0.2"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33"/>
    </row>
    <row r="81" spans="2:47" s="1" customFormat="1" ht="6.95" customHeight="1" x14ac:dyDescent="0.2"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33"/>
    </row>
    <row r="82" spans="2:47" s="1" customFormat="1" ht="24.95" customHeight="1" x14ac:dyDescent="0.2">
      <c r="B82" s="33"/>
      <c r="C82" s="21" t="s">
        <v>121</v>
      </c>
      <c r="L82" s="33"/>
    </row>
    <row r="83" spans="2:47" s="1" customFormat="1" ht="6.95" customHeight="1" x14ac:dyDescent="0.2">
      <c r="B83" s="33"/>
      <c r="L83" s="33"/>
    </row>
    <row r="84" spans="2:47" s="1" customFormat="1" ht="12" customHeight="1" x14ac:dyDescent="0.2">
      <c r="B84" s="33"/>
      <c r="C84" s="27" t="s">
        <v>13</v>
      </c>
      <c r="L84" s="33"/>
    </row>
    <row r="85" spans="2:47" s="1" customFormat="1" ht="16.5" customHeight="1" x14ac:dyDescent="0.2">
      <c r="B85" s="33"/>
      <c r="E85" s="256" t="str">
        <f>E7</f>
        <v>Bratislava KS IZS Tomášikova 28A - rekonštrukcia priestorov</v>
      </c>
      <c r="F85" s="257"/>
      <c r="G85" s="257"/>
      <c r="H85" s="257"/>
      <c r="L85" s="33"/>
    </row>
    <row r="86" spans="2:47" s="1" customFormat="1" ht="12" customHeight="1" x14ac:dyDescent="0.2">
      <c r="B86" s="33"/>
      <c r="C86" s="27" t="s">
        <v>119</v>
      </c>
      <c r="L86" s="33"/>
    </row>
    <row r="87" spans="2:47" s="1" customFormat="1" ht="16.5" customHeight="1" x14ac:dyDescent="0.2">
      <c r="B87" s="33"/>
      <c r="E87" s="237" t="str">
        <f>E9</f>
        <v>5 - E.1.7 Elektroinštalácie</v>
      </c>
      <c r="F87" s="255"/>
      <c r="G87" s="255"/>
      <c r="H87" s="255"/>
      <c r="L87" s="33"/>
    </row>
    <row r="88" spans="2:47" s="1" customFormat="1" ht="6.95" customHeight="1" x14ac:dyDescent="0.2">
      <c r="B88" s="33"/>
      <c r="L88" s="33"/>
    </row>
    <row r="89" spans="2:47" s="1" customFormat="1" ht="12" customHeight="1" x14ac:dyDescent="0.2">
      <c r="B89" s="33"/>
      <c r="C89" s="27" t="s">
        <v>17</v>
      </c>
      <c r="F89" s="25" t="str">
        <f>F12</f>
        <v>Bratislava</v>
      </c>
      <c r="I89" s="27" t="s">
        <v>19</v>
      </c>
      <c r="J89" s="56" t="str">
        <f>IF(J12="","",J12)</f>
        <v>14. 6. 2022</v>
      </c>
      <c r="L89" s="33"/>
    </row>
    <row r="90" spans="2:47" s="1" customFormat="1" ht="6.95" customHeight="1" x14ac:dyDescent="0.2">
      <c r="B90" s="33"/>
      <c r="L90" s="33"/>
    </row>
    <row r="91" spans="2:47" s="1" customFormat="1" ht="25.7" customHeight="1" x14ac:dyDescent="0.2">
      <c r="B91" s="33"/>
      <c r="C91" s="27" t="s">
        <v>21</v>
      </c>
      <c r="F91" s="25" t="str">
        <f>E15</f>
        <v xml:space="preserve"> </v>
      </c>
      <c r="I91" s="27" t="s">
        <v>27</v>
      </c>
      <c r="J91" s="30" t="str">
        <f>E21</f>
        <v>expo AIR s.r.o. Ing. arch. Milan Rožník</v>
      </c>
      <c r="L91" s="33"/>
    </row>
    <row r="92" spans="2:47" s="1" customFormat="1" ht="15.2" customHeight="1" x14ac:dyDescent="0.2">
      <c r="B92" s="33"/>
      <c r="C92" s="27" t="s">
        <v>25</v>
      </c>
      <c r="F92" s="25" t="str">
        <f>IF(E18="","",E18)</f>
        <v>Vyplň údaj</v>
      </c>
      <c r="I92" s="27" t="s">
        <v>31</v>
      </c>
      <c r="J92" s="30" t="str">
        <f>E24</f>
        <v>Lacková</v>
      </c>
      <c r="L92" s="33"/>
    </row>
    <row r="93" spans="2:47" s="1" customFormat="1" ht="10.35" customHeight="1" x14ac:dyDescent="0.2">
      <c r="B93" s="33"/>
      <c r="L93" s="33"/>
    </row>
    <row r="94" spans="2:47" s="1" customFormat="1" ht="29.25" customHeight="1" x14ac:dyDescent="0.2">
      <c r="B94" s="33"/>
      <c r="C94" s="117" t="s">
        <v>122</v>
      </c>
      <c r="D94" s="101"/>
      <c r="E94" s="101"/>
      <c r="F94" s="101"/>
      <c r="G94" s="101"/>
      <c r="H94" s="101"/>
      <c r="I94" s="101"/>
      <c r="J94" s="118" t="s">
        <v>123</v>
      </c>
      <c r="K94" s="101"/>
      <c r="L94" s="33"/>
    </row>
    <row r="95" spans="2:47" s="1" customFormat="1" ht="10.35" customHeight="1" x14ac:dyDescent="0.2">
      <c r="B95" s="33"/>
      <c r="L95" s="33"/>
    </row>
    <row r="96" spans="2:47" s="1" customFormat="1" ht="22.9" customHeight="1" x14ac:dyDescent="0.2">
      <c r="B96" s="33"/>
      <c r="C96" s="119" t="s">
        <v>124</v>
      </c>
      <c r="J96" s="70">
        <f>J125</f>
        <v>0</v>
      </c>
      <c r="L96" s="33"/>
      <c r="AU96" s="17" t="s">
        <v>125</v>
      </c>
    </row>
    <row r="97" spans="2:12" s="8" customFormat="1" ht="24.95" customHeight="1" x14ac:dyDescent="0.2">
      <c r="B97" s="120"/>
      <c r="D97" s="121" t="s">
        <v>150</v>
      </c>
      <c r="E97" s="122"/>
      <c r="F97" s="122"/>
      <c r="G97" s="122"/>
      <c r="H97" s="122"/>
      <c r="I97" s="122"/>
      <c r="J97" s="123">
        <f>J126</f>
        <v>0</v>
      </c>
      <c r="L97" s="120"/>
    </row>
    <row r="98" spans="2:12" s="9" customFormat="1" ht="19.899999999999999" customHeight="1" x14ac:dyDescent="0.2">
      <c r="B98" s="124"/>
      <c r="D98" s="125" t="s">
        <v>2552</v>
      </c>
      <c r="E98" s="126"/>
      <c r="F98" s="126"/>
      <c r="G98" s="126"/>
      <c r="H98" s="126"/>
      <c r="I98" s="126"/>
      <c r="J98" s="127">
        <f>J127</f>
        <v>0</v>
      </c>
      <c r="L98" s="124"/>
    </row>
    <row r="99" spans="2:12" s="9" customFormat="1" ht="19.899999999999999" customHeight="1" x14ac:dyDescent="0.2">
      <c r="B99" s="124"/>
      <c r="D99" s="125" t="s">
        <v>2553</v>
      </c>
      <c r="E99" s="126"/>
      <c r="F99" s="126"/>
      <c r="G99" s="126"/>
      <c r="H99" s="126"/>
      <c r="I99" s="126"/>
      <c r="J99" s="127">
        <f>J226</f>
        <v>0</v>
      </c>
      <c r="L99" s="124"/>
    </row>
    <row r="100" spans="2:12" s="9" customFormat="1" ht="19.899999999999999" customHeight="1" x14ac:dyDescent="0.2">
      <c r="B100" s="124"/>
      <c r="D100" s="125" t="s">
        <v>2554</v>
      </c>
      <c r="E100" s="126"/>
      <c r="F100" s="126"/>
      <c r="G100" s="126"/>
      <c r="H100" s="126"/>
      <c r="I100" s="126"/>
      <c r="J100" s="127">
        <f>J243</f>
        <v>0</v>
      </c>
      <c r="L100" s="124"/>
    </row>
    <row r="101" spans="2:12" s="9" customFormat="1" ht="19.899999999999999" customHeight="1" x14ac:dyDescent="0.2">
      <c r="B101" s="124"/>
      <c r="D101" s="125" t="s">
        <v>2555</v>
      </c>
      <c r="E101" s="126"/>
      <c r="F101" s="126"/>
      <c r="G101" s="126"/>
      <c r="H101" s="126"/>
      <c r="I101" s="126"/>
      <c r="J101" s="127">
        <f>J272</f>
        <v>0</v>
      </c>
      <c r="L101" s="124"/>
    </row>
    <row r="102" spans="2:12" s="8" customFormat="1" ht="24.95" customHeight="1" x14ac:dyDescent="0.2">
      <c r="B102" s="120"/>
      <c r="D102" s="121" t="s">
        <v>126</v>
      </c>
      <c r="E102" s="122"/>
      <c r="F102" s="122"/>
      <c r="G102" s="122"/>
      <c r="H102" s="122"/>
      <c r="I102" s="122"/>
      <c r="J102" s="123">
        <f>J274</f>
        <v>0</v>
      </c>
      <c r="L102" s="120"/>
    </row>
    <row r="103" spans="2:12" s="9" customFormat="1" ht="19.899999999999999" customHeight="1" x14ac:dyDescent="0.2">
      <c r="B103" s="124"/>
      <c r="D103" s="125" t="s">
        <v>132</v>
      </c>
      <c r="E103" s="126"/>
      <c r="F103" s="126"/>
      <c r="G103" s="126"/>
      <c r="H103" s="126"/>
      <c r="I103" s="126"/>
      <c r="J103" s="127">
        <f>J275</f>
        <v>0</v>
      </c>
      <c r="L103" s="124"/>
    </row>
    <row r="104" spans="2:12" s="9" customFormat="1" ht="19.899999999999999" customHeight="1" x14ac:dyDescent="0.2">
      <c r="B104" s="124"/>
      <c r="D104" s="125" t="s">
        <v>133</v>
      </c>
      <c r="E104" s="126"/>
      <c r="F104" s="126"/>
      <c r="G104" s="126"/>
      <c r="H104" s="126"/>
      <c r="I104" s="126"/>
      <c r="J104" s="127">
        <f>J280</f>
        <v>0</v>
      </c>
      <c r="L104" s="124"/>
    </row>
    <row r="105" spans="2:12" s="9" customFormat="1" ht="19.899999999999999" customHeight="1" x14ac:dyDescent="0.2">
      <c r="B105" s="124"/>
      <c r="D105" s="125" t="s">
        <v>2556</v>
      </c>
      <c r="E105" s="126"/>
      <c r="F105" s="126"/>
      <c r="G105" s="126"/>
      <c r="H105" s="126"/>
      <c r="I105" s="126"/>
      <c r="J105" s="127">
        <f>J289</f>
        <v>0</v>
      </c>
      <c r="L105" s="124"/>
    </row>
    <row r="106" spans="2:12" s="1" customFormat="1" ht="21.75" customHeight="1" x14ac:dyDescent="0.2">
      <c r="B106" s="33"/>
      <c r="L106" s="33"/>
    </row>
    <row r="107" spans="2:12" s="1" customFormat="1" ht="6.95" customHeight="1" x14ac:dyDescent="0.2"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33"/>
    </row>
    <row r="111" spans="2:12" s="1" customFormat="1" ht="6.95" customHeight="1" x14ac:dyDescent="0.2">
      <c r="B111" s="50"/>
      <c r="C111" s="51"/>
      <c r="D111" s="51"/>
      <c r="E111" s="51"/>
      <c r="F111" s="51"/>
      <c r="G111" s="51"/>
      <c r="H111" s="51"/>
      <c r="I111" s="51"/>
      <c r="J111" s="51"/>
      <c r="K111" s="51"/>
      <c r="L111" s="33"/>
    </row>
    <row r="112" spans="2:12" s="1" customFormat="1" ht="24.95" customHeight="1" x14ac:dyDescent="0.2">
      <c r="B112" s="33"/>
      <c r="C112" s="21" t="s">
        <v>153</v>
      </c>
      <c r="L112" s="33"/>
    </row>
    <row r="113" spans="2:65" s="1" customFormat="1" ht="6.95" customHeight="1" x14ac:dyDescent="0.2">
      <c r="B113" s="33"/>
      <c r="L113" s="33"/>
    </row>
    <row r="114" spans="2:65" s="1" customFormat="1" ht="12" customHeight="1" x14ac:dyDescent="0.2">
      <c r="B114" s="33"/>
      <c r="C114" s="27" t="s">
        <v>13</v>
      </c>
      <c r="L114" s="33"/>
    </row>
    <row r="115" spans="2:65" s="1" customFormat="1" ht="16.5" customHeight="1" x14ac:dyDescent="0.2">
      <c r="B115" s="33"/>
      <c r="E115" s="256" t="str">
        <f>E7</f>
        <v>Bratislava KS IZS Tomášikova 28A - rekonštrukcia priestorov</v>
      </c>
      <c r="F115" s="257"/>
      <c r="G115" s="257"/>
      <c r="H115" s="257"/>
      <c r="L115" s="33"/>
    </row>
    <row r="116" spans="2:65" s="1" customFormat="1" ht="12" customHeight="1" x14ac:dyDescent="0.2">
      <c r="B116" s="33"/>
      <c r="C116" s="27" t="s">
        <v>119</v>
      </c>
      <c r="L116" s="33"/>
    </row>
    <row r="117" spans="2:65" s="1" customFormat="1" ht="16.5" customHeight="1" x14ac:dyDescent="0.2">
      <c r="B117" s="33"/>
      <c r="E117" s="237" t="str">
        <f>E9</f>
        <v>5 - E.1.7 Elektroinštalácie</v>
      </c>
      <c r="F117" s="255"/>
      <c r="G117" s="255"/>
      <c r="H117" s="255"/>
      <c r="L117" s="33"/>
    </row>
    <row r="118" spans="2:65" s="1" customFormat="1" ht="6.95" customHeight="1" x14ac:dyDescent="0.2">
      <c r="B118" s="33"/>
      <c r="L118" s="33"/>
    </row>
    <row r="119" spans="2:65" s="1" customFormat="1" ht="12" customHeight="1" x14ac:dyDescent="0.2">
      <c r="B119" s="33"/>
      <c r="C119" s="27" t="s">
        <v>17</v>
      </c>
      <c r="F119" s="25" t="str">
        <f>F12</f>
        <v>Bratislava</v>
      </c>
      <c r="I119" s="27" t="s">
        <v>19</v>
      </c>
      <c r="J119" s="56" t="str">
        <f>IF(J12="","",J12)</f>
        <v>14. 6. 2022</v>
      </c>
      <c r="L119" s="33"/>
    </row>
    <row r="120" spans="2:65" s="1" customFormat="1" ht="6.95" customHeight="1" x14ac:dyDescent="0.2">
      <c r="B120" s="33"/>
      <c r="L120" s="33"/>
    </row>
    <row r="121" spans="2:65" s="1" customFormat="1" ht="25.7" customHeight="1" x14ac:dyDescent="0.2">
      <c r="B121" s="33"/>
      <c r="C121" s="27" t="s">
        <v>21</v>
      </c>
      <c r="F121" s="25" t="str">
        <f>E15</f>
        <v xml:space="preserve"> </v>
      </c>
      <c r="I121" s="27" t="s">
        <v>27</v>
      </c>
      <c r="J121" s="30" t="str">
        <f>E21</f>
        <v>expo AIR s.r.o. Ing. arch. Milan Rožník</v>
      </c>
      <c r="L121" s="33"/>
    </row>
    <row r="122" spans="2:65" s="1" customFormat="1" ht="15.2" customHeight="1" x14ac:dyDescent="0.2">
      <c r="B122" s="33"/>
      <c r="C122" s="27" t="s">
        <v>25</v>
      </c>
      <c r="F122" s="25" t="str">
        <f>IF(E18="","",E18)</f>
        <v>Vyplň údaj</v>
      </c>
      <c r="I122" s="27" t="s">
        <v>31</v>
      </c>
      <c r="J122" s="30" t="str">
        <f>E24</f>
        <v>Lacková</v>
      </c>
      <c r="L122" s="33"/>
    </row>
    <row r="123" spans="2:65" s="1" customFormat="1" ht="10.35" customHeight="1" x14ac:dyDescent="0.2">
      <c r="B123" s="33"/>
      <c r="L123" s="33"/>
    </row>
    <row r="124" spans="2:65" s="10" customFormat="1" ht="29.25" customHeight="1" x14ac:dyDescent="0.2">
      <c r="B124" s="128"/>
      <c r="C124" s="129" t="s">
        <v>154</v>
      </c>
      <c r="D124" s="130" t="s">
        <v>61</v>
      </c>
      <c r="E124" s="130" t="s">
        <v>57</v>
      </c>
      <c r="F124" s="130" t="s">
        <v>58</v>
      </c>
      <c r="G124" s="130" t="s">
        <v>155</v>
      </c>
      <c r="H124" s="130" t="s">
        <v>156</v>
      </c>
      <c r="I124" s="130" t="s">
        <v>157</v>
      </c>
      <c r="J124" s="131" t="s">
        <v>123</v>
      </c>
      <c r="K124" s="132" t="s">
        <v>158</v>
      </c>
      <c r="L124" s="128"/>
      <c r="M124" s="63" t="s">
        <v>1</v>
      </c>
      <c r="N124" s="64" t="s">
        <v>40</v>
      </c>
      <c r="O124" s="64" t="s">
        <v>159</v>
      </c>
      <c r="P124" s="64" t="s">
        <v>160</v>
      </c>
      <c r="Q124" s="64" t="s">
        <v>161</v>
      </c>
      <c r="R124" s="64" t="s">
        <v>162</v>
      </c>
      <c r="S124" s="64" t="s">
        <v>163</v>
      </c>
      <c r="T124" s="65" t="s">
        <v>164</v>
      </c>
    </row>
    <row r="125" spans="2:65" s="1" customFormat="1" ht="22.9" customHeight="1" x14ac:dyDescent="0.25">
      <c r="B125" s="33"/>
      <c r="C125" s="68" t="s">
        <v>124</v>
      </c>
      <c r="J125" s="133">
        <f>BK125</f>
        <v>0</v>
      </c>
      <c r="L125" s="33"/>
      <c r="M125" s="66"/>
      <c r="N125" s="57"/>
      <c r="O125" s="57"/>
      <c r="P125" s="134">
        <f>P126+P274</f>
        <v>0</v>
      </c>
      <c r="Q125" s="57"/>
      <c r="R125" s="134">
        <f>R126+R274</f>
        <v>0</v>
      </c>
      <c r="S125" s="57"/>
      <c r="T125" s="135">
        <f>T126+T274</f>
        <v>0</v>
      </c>
      <c r="AT125" s="17" t="s">
        <v>75</v>
      </c>
      <c r="AU125" s="17" t="s">
        <v>125</v>
      </c>
      <c r="BK125" s="136">
        <f>BK126+BK274</f>
        <v>0</v>
      </c>
    </row>
    <row r="126" spans="2:65" s="11" customFormat="1" ht="25.9" customHeight="1" x14ac:dyDescent="0.2">
      <c r="B126" s="137"/>
      <c r="D126" s="138" t="s">
        <v>75</v>
      </c>
      <c r="E126" s="139" t="s">
        <v>262</v>
      </c>
      <c r="F126" s="139" t="s">
        <v>1964</v>
      </c>
      <c r="I126" s="140"/>
      <c r="J126" s="141">
        <f>BK126</f>
        <v>0</v>
      </c>
      <c r="L126" s="137"/>
      <c r="M126" s="142"/>
      <c r="P126" s="143">
        <f>P127+P226+P243+P272</f>
        <v>0</v>
      </c>
      <c r="R126" s="143">
        <f>R127+R226+R243+R272</f>
        <v>0</v>
      </c>
      <c r="T126" s="144">
        <f>T127+T226+T243+T272</f>
        <v>0</v>
      </c>
      <c r="AR126" s="138" t="s">
        <v>88</v>
      </c>
      <c r="AT126" s="145" t="s">
        <v>75</v>
      </c>
      <c r="AU126" s="145" t="s">
        <v>76</v>
      </c>
      <c r="AY126" s="138" t="s">
        <v>167</v>
      </c>
      <c r="BK126" s="146">
        <f>BK127+BK226+BK243+BK272</f>
        <v>0</v>
      </c>
    </row>
    <row r="127" spans="2:65" s="11" customFormat="1" ht="22.9" customHeight="1" x14ac:dyDescent="0.2">
      <c r="B127" s="137"/>
      <c r="D127" s="138" t="s">
        <v>75</v>
      </c>
      <c r="E127" s="147" t="s">
        <v>2557</v>
      </c>
      <c r="F127" s="147" t="s">
        <v>2558</v>
      </c>
      <c r="I127" s="140"/>
      <c r="J127" s="148">
        <f>BK127</f>
        <v>0</v>
      </c>
      <c r="L127" s="137"/>
      <c r="M127" s="142"/>
      <c r="P127" s="143">
        <f>SUM(P128:P225)</f>
        <v>0</v>
      </c>
      <c r="R127" s="143">
        <f>SUM(R128:R225)</f>
        <v>0</v>
      </c>
      <c r="T127" s="144">
        <f>SUM(T128:T225)</f>
        <v>0</v>
      </c>
      <c r="AR127" s="138" t="s">
        <v>88</v>
      </c>
      <c r="AT127" s="145" t="s">
        <v>75</v>
      </c>
      <c r="AU127" s="145" t="s">
        <v>81</v>
      </c>
      <c r="AY127" s="138" t="s">
        <v>167</v>
      </c>
      <c r="BK127" s="146">
        <f>SUM(BK128:BK225)</f>
        <v>0</v>
      </c>
    </row>
    <row r="128" spans="2:65" s="1" customFormat="1" ht="24.2" customHeight="1" x14ac:dyDescent="0.2">
      <c r="B128" s="149"/>
      <c r="C128" s="150" t="s">
        <v>81</v>
      </c>
      <c r="D128" s="150" t="s">
        <v>169</v>
      </c>
      <c r="E128" s="151" t="s">
        <v>2559</v>
      </c>
      <c r="F128" s="152" t="s">
        <v>2560</v>
      </c>
      <c r="G128" s="153" t="s">
        <v>306</v>
      </c>
      <c r="H128" s="154">
        <v>1000</v>
      </c>
      <c r="I128" s="155"/>
      <c r="J128" s="154">
        <f t="shared" ref="J128:J159" si="0">ROUND(I128*H128,3)</f>
        <v>0</v>
      </c>
      <c r="K128" s="156"/>
      <c r="L128" s="33"/>
      <c r="M128" s="157" t="s">
        <v>1</v>
      </c>
      <c r="N128" s="158" t="s">
        <v>42</v>
      </c>
      <c r="P128" s="159">
        <f t="shared" ref="P128:P159" si="1">O128*H128</f>
        <v>0</v>
      </c>
      <c r="Q128" s="159">
        <v>0</v>
      </c>
      <c r="R128" s="159">
        <f t="shared" ref="R128:R159" si="2">Q128*H128</f>
        <v>0</v>
      </c>
      <c r="S128" s="159">
        <v>0</v>
      </c>
      <c r="T128" s="160">
        <f t="shared" ref="T128:T159" si="3">S128*H128</f>
        <v>0</v>
      </c>
      <c r="AR128" s="161" t="s">
        <v>344</v>
      </c>
      <c r="AT128" s="161" t="s">
        <v>169</v>
      </c>
      <c r="AU128" s="161" t="s">
        <v>85</v>
      </c>
      <c r="AY128" s="17" t="s">
        <v>167</v>
      </c>
      <c r="BE128" s="96">
        <f t="shared" ref="BE128:BE159" si="4">IF(N128="základná",J128,0)</f>
        <v>0</v>
      </c>
      <c r="BF128" s="96">
        <f t="shared" ref="BF128:BF159" si="5">IF(N128="znížená",J128,0)</f>
        <v>0</v>
      </c>
      <c r="BG128" s="96">
        <f t="shared" ref="BG128:BG159" si="6">IF(N128="zákl. prenesená",J128,0)</f>
        <v>0</v>
      </c>
      <c r="BH128" s="96">
        <f t="shared" ref="BH128:BH159" si="7">IF(N128="zníž. prenesená",J128,0)</f>
        <v>0</v>
      </c>
      <c r="BI128" s="96">
        <f t="shared" ref="BI128:BI159" si="8">IF(N128="nulová",J128,0)</f>
        <v>0</v>
      </c>
      <c r="BJ128" s="17" t="s">
        <v>85</v>
      </c>
      <c r="BK128" s="162">
        <f t="shared" ref="BK128:BK159" si="9">ROUND(I128*H128,3)</f>
        <v>0</v>
      </c>
      <c r="BL128" s="17" t="s">
        <v>344</v>
      </c>
      <c r="BM128" s="161" t="s">
        <v>85</v>
      </c>
    </row>
    <row r="129" spans="2:65" s="1" customFormat="1" ht="24.2" customHeight="1" x14ac:dyDescent="0.2">
      <c r="B129" s="149"/>
      <c r="C129" s="191" t="s">
        <v>85</v>
      </c>
      <c r="D129" s="191" t="s">
        <v>262</v>
      </c>
      <c r="E129" s="192" t="s">
        <v>2561</v>
      </c>
      <c r="F129" s="193" t="s">
        <v>2562</v>
      </c>
      <c r="G129" s="194" t="s">
        <v>306</v>
      </c>
      <c r="H129" s="195">
        <v>1000</v>
      </c>
      <c r="I129" s="196"/>
      <c r="J129" s="195">
        <f t="shared" si="0"/>
        <v>0</v>
      </c>
      <c r="K129" s="197"/>
      <c r="L129" s="198"/>
      <c r="M129" s="199" t="s">
        <v>1</v>
      </c>
      <c r="N129" s="200" t="s">
        <v>42</v>
      </c>
      <c r="P129" s="159">
        <f t="shared" si="1"/>
        <v>0</v>
      </c>
      <c r="Q129" s="159">
        <v>0</v>
      </c>
      <c r="R129" s="159">
        <f t="shared" si="2"/>
        <v>0</v>
      </c>
      <c r="S129" s="159">
        <v>0</v>
      </c>
      <c r="T129" s="160">
        <f t="shared" si="3"/>
        <v>0</v>
      </c>
      <c r="AR129" s="161" t="s">
        <v>903</v>
      </c>
      <c r="AT129" s="161" t="s">
        <v>262</v>
      </c>
      <c r="AU129" s="161" t="s">
        <v>85</v>
      </c>
      <c r="AY129" s="17" t="s">
        <v>167</v>
      </c>
      <c r="BE129" s="96">
        <f t="shared" si="4"/>
        <v>0</v>
      </c>
      <c r="BF129" s="96">
        <f t="shared" si="5"/>
        <v>0</v>
      </c>
      <c r="BG129" s="96">
        <f t="shared" si="6"/>
        <v>0</v>
      </c>
      <c r="BH129" s="96">
        <f t="shared" si="7"/>
        <v>0</v>
      </c>
      <c r="BI129" s="96">
        <f t="shared" si="8"/>
        <v>0</v>
      </c>
      <c r="BJ129" s="17" t="s">
        <v>85</v>
      </c>
      <c r="BK129" s="162">
        <f t="shared" si="9"/>
        <v>0</v>
      </c>
      <c r="BL129" s="17" t="s">
        <v>344</v>
      </c>
      <c r="BM129" s="161" t="s">
        <v>91</v>
      </c>
    </row>
    <row r="130" spans="2:65" s="1" customFormat="1" ht="24.2" customHeight="1" x14ac:dyDescent="0.2">
      <c r="B130" s="149"/>
      <c r="C130" s="191" t="s">
        <v>88</v>
      </c>
      <c r="D130" s="191" t="s">
        <v>262</v>
      </c>
      <c r="E130" s="192" t="s">
        <v>2563</v>
      </c>
      <c r="F130" s="193" t="s">
        <v>2564</v>
      </c>
      <c r="G130" s="194" t="s">
        <v>254</v>
      </c>
      <c r="H130" s="195">
        <v>40</v>
      </c>
      <c r="I130" s="196"/>
      <c r="J130" s="195">
        <f t="shared" si="0"/>
        <v>0</v>
      </c>
      <c r="K130" s="197"/>
      <c r="L130" s="198"/>
      <c r="M130" s="199" t="s">
        <v>1</v>
      </c>
      <c r="N130" s="200" t="s">
        <v>42</v>
      </c>
      <c r="P130" s="159">
        <f t="shared" si="1"/>
        <v>0</v>
      </c>
      <c r="Q130" s="159">
        <v>0</v>
      </c>
      <c r="R130" s="159">
        <f t="shared" si="2"/>
        <v>0</v>
      </c>
      <c r="S130" s="159">
        <v>0</v>
      </c>
      <c r="T130" s="160">
        <f t="shared" si="3"/>
        <v>0</v>
      </c>
      <c r="AR130" s="161" t="s">
        <v>903</v>
      </c>
      <c r="AT130" s="161" t="s">
        <v>262</v>
      </c>
      <c r="AU130" s="161" t="s">
        <v>85</v>
      </c>
      <c r="AY130" s="17" t="s">
        <v>167</v>
      </c>
      <c r="BE130" s="96">
        <f t="shared" si="4"/>
        <v>0</v>
      </c>
      <c r="BF130" s="96">
        <f t="shared" si="5"/>
        <v>0</v>
      </c>
      <c r="BG130" s="96">
        <f t="shared" si="6"/>
        <v>0</v>
      </c>
      <c r="BH130" s="96">
        <f t="shared" si="7"/>
        <v>0</v>
      </c>
      <c r="BI130" s="96">
        <f t="shared" si="8"/>
        <v>0</v>
      </c>
      <c r="BJ130" s="17" t="s">
        <v>85</v>
      </c>
      <c r="BK130" s="162">
        <f t="shared" si="9"/>
        <v>0</v>
      </c>
      <c r="BL130" s="17" t="s">
        <v>344</v>
      </c>
      <c r="BM130" s="161" t="s">
        <v>97</v>
      </c>
    </row>
    <row r="131" spans="2:65" s="1" customFormat="1" ht="16.5" customHeight="1" x14ac:dyDescent="0.2">
      <c r="B131" s="149"/>
      <c r="C131" s="191" t="s">
        <v>91</v>
      </c>
      <c r="D131" s="191" t="s">
        <v>262</v>
      </c>
      <c r="E131" s="192" t="s">
        <v>2565</v>
      </c>
      <c r="F131" s="193" t="s">
        <v>2566</v>
      </c>
      <c r="G131" s="194" t="s">
        <v>254</v>
      </c>
      <c r="H131" s="195">
        <v>1000</v>
      </c>
      <c r="I131" s="196"/>
      <c r="J131" s="195">
        <f t="shared" si="0"/>
        <v>0</v>
      </c>
      <c r="K131" s="197"/>
      <c r="L131" s="198"/>
      <c r="M131" s="199" t="s">
        <v>1</v>
      </c>
      <c r="N131" s="200" t="s">
        <v>42</v>
      </c>
      <c r="P131" s="159">
        <f t="shared" si="1"/>
        <v>0</v>
      </c>
      <c r="Q131" s="159">
        <v>0</v>
      </c>
      <c r="R131" s="159">
        <f t="shared" si="2"/>
        <v>0</v>
      </c>
      <c r="S131" s="159">
        <v>0</v>
      </c>
      <c r="T131" s="160">
        <f t="shared" si="3"/>
        <v>0</v>
      </c>
      <c r="AR131" s="161" t="s">
        <v>903</v>
      </c>
      <c r="AT131" s="161" t="s">
        <v>262</v>
      </c>
      <c r="AU131" s="161" t="s">
        <v>85</v>
      </c>
      <c r="AY131" s="17" t="s">
        <v>167</v>
      </c>
      <c r="BE131" s="96">
        <f t="shared" si="4"/>
        <v>0</v>
      </c>
      <c r="BF131" s="96">
        <f t="shared" si="5"/>
        <v>0</v>
      </c>
      <c r="BG131" s="96">
        <f t="shared" si="6"/>
        <v>0</v>
      </c>
      <c r="BH131" s="96">
        <f t="shared" si="7"/>
        <v>0</v>
      </c>
      <c r="BI131" s="96">
        <f t="shared" si="8"/>
        <v>0</v>
      </c>
      <c r="BJ131" s="17" t="s">
        <v>85</v>
      </c>
      <c r="BK131" s="162">
        <f t="shared" si="9"/>
        <v>0</v>
      </c>
      <c r="BL131" s="17" t="s">
        <v>344</v>
      </c>
      <c r="BM131" s="161" t="s">
        <v>103</v>
      </c>
    </row>
    <row r="132" spans="2:65" s="1" customFormat="1" ht="24.2" customHeight="1" x14ac:dyDescent="0.2">
      <c r="B132" s="149"/>
      <c r="C132" s="150" t="s">
        <v>94</v>
      </c>
      <c r="D132" s="150" t="s">
        <v>169</v>
      </c>
      <c r="E132" s="151" t="s">
        <v>2567</v>
      </c>
      <c r="F132" s="152" t="s">
        <v>2568</v>
      </c>
      <c r="G132" s="153" t="s">
        <v>306</v>
      </c>
      <c r="H132" s="154">
        <v>63</v>
      </c>
      <c r="I132" s="155"/>
      <c r="J132" s="154">
        <f t="shared" si="0"/>
        <v>0</v>
      </c>
      <c r="K132" s="156"/>
      <c r="L132" s="33"/>
      <c r="M132" s="157" t="s">
        <v>1</v>
      </c>
      <c r="N132" s="158" t="s">
        <v>42</v>
      </c>
      <c r="P132" s="159">
        <f t="shared" si="1"/>
        <v>0</v>
      </c>
      <c r="Q132" s="159">
        <v>0</v>
      </c>
      <c r="R132" s="159">
        <f t="shared" si="2"/>
        <v>0</v>
      </c>
      <c r="S132" s="159">
        <v>0</v>
      </c>
      <c r="T132" s="160">
        <f t="shared" si="3"/>
        <v>0</v>
      </c>
      <c r="AR132" s="161" t="s">
        <v>344</v>
      </c>
      <c r="AT132" s="161" t="s">
        <v>169</v>
      </c>
      <c r="AU132" s="161" t="s">
        <v>85</v>
      </c>
      <c r="AY132" s="17" t="s">
        <v>167</v>
      </c>
      <c r="BE132" s="96">
        <f t="shared" si="4"/>
        <v>0</v>
      </c>
      <c r="BF132" s="96">
        <f t="shared" si="5"/>
        <v>0</v>
      </c>
      <c r="BG132" s="96">
        <f t="shared" si="6"/>
        <v>0</v>
      </c>
      <c r="BH132" s="96">
        <f t="shared" si="7"/>
        <v>0</v>
      </c>
      <c r="BI132" s="96">
        <f t="shared" si="8"/>
        <v>0</v>
      </c>
      <c r="BJ132" s="17" t="s">
        <v>85</v>
      </c>
      <c r="BK132" s="162">
        <f t="shared" si="9"/>
        <v>0</v>
      </c>
      <c r="BL132" s="17" t="s">
        <v>344</v>
      </c>
      <c r="BM132" s="161" t="s">
        <v>191</v>
      </c>
    </row>
    <row r="133" spans="2:65" s="1" customFormat="1" ht="24.2" customHeight="1" x14ac:dyDescent="0.2">
      <c r="B133" s="149"/>
      <c r="C133" s="191" t="s">
        <v>97</v>
      </c>
      <c r="D133" s="191" t="s">
        <v>262</v>
      </c>
      <c r="E133" s="192" t="s">
        <v>2569</v>
      </c>
      <c r="F133" s="193" t="s">
        <v>2570</v>
      </c>
      <c r="G133" s="194" t="s">
        <v>306</v>
      </c>
      <c r="H133" s="195">
        <v>63</v>
      </c>
      <c r="I133" s="196"/>
      <c r="J133" s="195">
        <f t="shared" si="0"/>
        <v>0</v>
      </c>
      <c r="K133" s="197"/>
      <c r="L133" s="198"/>
      <c r="M133" s="199" t="s">
        <v>1</v>
      </c>
      <c r="N133" s="200" t="s">
        <v>42</v>
      </c>
      <c r="P133" s="159">
        <f t="shared" si="1"/>
        <v>0</v>
      </c>
      <c r="Q133" s="159">
        <v>0</v>
      </c>
      <c r="R133" s="159">
        <f t="shared" si="2"/>
        <v>0</v>
      </c>
      <c r="S133" s="159">
        <v>0</v>
      </c>
      <c r="T133" s="160">
        <f t="shared" si="3"/>
        <v>0</v>
      </c>
      <c r="AR133" s="161" t="s">
        <v>903</v>
      </c>
      <c r="AT133" s="161" t="s">
        <v>262</v>
      </c>
      <c r="AU133" s="161" t="s">
        <v>85</v>
      </c>
      <c r="AY133" s="17" t="s">
        <v>167</v>
      </c>
      <c r="BE133" s="96">
        <f t="shared" si="4"/>
        <v>0</v>
      </c>
      <c r="BF133" s="96">
        <f t="shared" si="5"/>
        <v>0</v>
      </c>
      <c r="BG133" s="96">
        <f t="shared" si="6"/>
        <v>0</v>
      </c>
      <c r="BH133" s="96">
        <f t="shared" si="7"/>
        <v>0</v>
      </c>
      <c r="BI133" s="96">
        <f t="shared" si="8"/>
        <v>0</v>
      </c>
      <c r="BJ133" s="17" t="s">
        <v>85</v>
      </c>
      <c r="BK133" s="162">
        <f t="shared" si="9"/>
        <v>0</v>
      </c>
      <c r="BL133" s="17" t="s">
        <v>344</v>
      </c>
      <c r="BM133" s="161" t="s">
        <v>194</v>
      </c>
    </row>
    <row r="134" spans="2:65" s="1" customFormat="1" ht="21.75" customHeight="1" x14ac:dyDescent="0.2">
      <c r="B134" s="149"/>
      <c r="C134" s="150" t="s">
        <v>100</v>
      </c>
      <c r="D134" s="150" t="s">
        <v>169</v>
      </c>
      <c r="E134" s="151" t="s">
        <v>2571</v>
      </c>
      <c r="F134" s="152" t="s">
        <v>2572</v>
      </c>
      <c r="G134" s="153" t="s">
        <v>254</v>
      </c>
      <c r="H134" s="154">
        <v>345</v>
      </c>
      <c r="I134" s="155"/>
      <c r="J134" s="154">
        <f t="shared" si="0"/>
        <v>0</v>
      </c>
      <c r="K134" s="156"/>
      <c r="L134" s="33"/>
      <c r="M134" s="157" t="s">
        <v>1</v>
      </c>
      <c r="N134" s="158" t="s">
        <v>42</v>
      </c>
      <c r="P134" s="159">
        <f t="shared" si="1"/>
        <v>0</v>
      </c>
      <c r="Q134" s="159">
        <v>0</v>
      </c>
      <c r="R134" s="159">
        <f t="shared" si="2"/>
        <v>0</v>
      </c>
      <c r="S134" s="159">
        <v>0</v>
      </c>
      <c r="T134" s="160">
        <f t="shared" si="3"/>
        <v>0</v>
      </c>
      <c r="AR134" s="161" t="s">
        <v>344</v>
      </c>
      <c r="AT134" s="161" t="s">
        <v>169</v>
      </c>
      <c r="AU134" s="161" t="s">
        <v>85</v>
      </c>
      <c r="AY134" s="17" t="s">
        <v>167</v>
      </c>
      <c r="BE134" s="96">
        <f t="shared" si="4"/>
        <v>0</v>
      </c>
      <c r="BF134" s="96">
        <f t="shared" si="5"/>
        <v>0</v>
      </c>
      <c r="BG134" s="96">
        <f t="shared" si="6"/>
        <v>0</v>
      </c>
      <c r="BH134" s="96">
        <f t="shared" si="7"/>
        <v>0</v>
      </c>
      <c r="BI134" s="96">
        <f t="shared" si="8"/>
        <v>0</v>
      </c>
      <c r="BJ134" s="17" t="s">
        <v>85</v>
      </c>
      <c r="BK134" s="162">
        <f t="shared" si="9"/>
        <v>0</v>
      </c>
      <c r="BL134" s="17" t="s">
        <v>344</v>
      </c>
      <c r="BM134" s="161" t="s">
        <v>198</v>
      </c>
    </row>
    <row r="135" spans="2:65" s="1" customFormat="1" ht="21.75" customHeight="1" x14ac:dyDescent="0.2">
      <c r="B135" s="149"/>
      <c r="C135" s="191" t="s">
        <v>103</v>
      </c>
      <c r="D135" s="191" t="s">
        <v>262</v>
      </c>
      <c r="E135" s="192" t="s">
        <v>2573</v>
      </c>
      <c r="F135" s="193" t="s">
        <v>2574</v>
      </c>
      <c r="G135" s="194" t="s">
        <v>254</v>
      </c>
      <c r="H135" s="195">
        <v>345</v>
      </c>
      <c r="I135" s="196"/>
      <c r="J135" s="195">
        <f t="shared" si="0"/>
        <v>0</v>
      </c>
      <c r="K135" s="197"/>
      <c r="L135" s="198"/>
      <c r="M135" s="199" t="s">
        <v>1</v>
      </c>
      <c r="N135" s="200" t="s">
        <v>42</v>
      </c>
      <c r="P135" s="159">
        <f t="shared" si="1"/>
        <v>0</v>
      </c>
      <c r="Q135" s="159">
        <v>0</v>
      </c>
      <c r="R135" s="159">
        <f t="shared" si="2"/>
        <v>0</v>
      </c>
      <c r="S135" s="159">
        <v>0</v>
      </c>
      <c r="T135" s="160">
        <f t="shared" si="3"/>
        <v>0</v>
      </c>
      <c r="AR135" s="161" t="s">
        <v>903</v>
      </c>
      <c r="AT135" s="161" t="s">
        <v>262</v>
      </c>
      <c r="AU135" s="161" t="s">
        <v>85</v>
      </c>
      <c r="AY135" s="17" t="s">
        <v>167</v>
      </c>
      <c r="BE135" s="96">
        <f t="shared" si="4"/>
        <v>0</v>
      </c>
      <c r="BF135" s="96">
        <f t="shared" si="5"/>
        <v>0</v>
      </c>
      <c r="BG135" s="96">
        <f t="shared" si="6"/>
        <v>0</v>
      </c>
      <c r="BH135" s="96">
        <f t="shared" si="7"/>
        <v>0</v>
      </c>
      <c r="BI135" s="96">
        <f t="shared" si="8"/>
        <v>0</v>
      </c>
      <c r="BJ135" s="17" t="s">
        <v>85</v>
      </c>
      <c r="BK135" s="162">
        <f t="shared" si="9"/>
        <v>0</v>
      </c>
      <c r="BL135" s="17" t="s">
        <v>344</v>
      </c>
      <c r="BM135" s="161" t="s">
        <v>202</v>
      </c>
    </row>
    <row r="136" spans="2:65" s="1" customFormat="1" ht="24.2" customHeight="1" x14ac:dyDescent="0.2">
      <c r="B136" s="149"/>
      <c r="C136" s="150" t="s">
        <v>106</v>
      </c>
      <c r="D136" s="150" t="s">
        <v>169</v>
      </c>
      <c r="E136" s="151" t="s">
        <v>2575</v>
      </c>
      <c r="F136" s="152" t="s">
        <v>2576</v>
      </c>
      <c r="G136" s="153" t="s">
        <v>254</v>
      </c>
      <c r="H136" s="154">
        <v>600</v>
      </c>
      <c r="I136" s="155"/>
      <c r="J136" s="154">
        <f t="shared" si="0"/>
        <v>0</v>
      </c>
      <c r="K136" s="156"/>
      <c r="L136" s="33"/>
      <c r="M136" s="157" t="s">
        <v>1</v>
      </c>
      <c r="N136" s="158" t="s">
        <v>42</v>
      </c>
      <c r="P136" s="159">
        <f t="shared" si="1"/>
        <v>0</v>
      </c>
      <c r="Q136" s="159">
        <v>0</v>
      </c>
      <c r="R136" s="159">
        <f t="shared" si="2"/>
        <v>0</v>
      </c>
      <c r="S136" s="159">
        <v>0</v>
      </c>
      <c r="T136" s="160">
        <f t="shared" si="3"/>
        <v>0</v>
      </c>
      <c r="AR136" s="161" t="s">
        <v>344</v>
      </c>
      <c r="AT136" s="161" t="s">
        <v>169</v>
      </c>
      <c r="AU136" s="161" t="s">
        <v>85</v>
      </c>
      <c r="AY136" s="17" t="s">
        <v>167</v>
      </c>
      <c r="BE136" s="96">
        <f t="shared" si="4"/>
        <v>0</v>
      </c>
      <c r="BF136" s="96">
        <f t="shared" si="5"/>
        <v>0</v>
      </c>
      <c r="BG136" s="96">
        <f t="shared" si="6"/>
        <v>0</v>
      </c>
      <c r="BH136" s="96">
        <f t="shared" si="7"/>
        <v>0</v>
      </c>
      <c r="BI136" s="96">
        <f t="shared" si="8"/>
        <v>0</v>
      </c>
      <c r="BJ136" s="17" t="s">
        <v>85</v>
      </c>
      <c r="BK136" s="162">
        <f t="shared" si="9"/>
        <v>0</v>
      </c>
      <c r="BL136" s="17" t="s">
        <v>344</v>
      </c>
      <c r="BM136" s="161" t="s">
        <v>207</v>
      </c>
    </row>
    <row r="137" spans="2:65" s="1" customFormat="1" ht="24.2" customHeight="1" x14ac:dyDescent="0.2">
      <c r="B137" s="149"/>
      <c r="C137" s="191" t="s">
        <v>191</v>
      </c>
      <c r="D137" s="191" t="s">
        <v>262</v>
      </c>
      <c r="E137" s="192" t="s">
        <v>2577</v>
      </c>
      <c r="F137" s="193" t="s">
        <v>2578</v>
      </c>
      <c r="G137" s="194" t="s">
        <v>254</v>
      </c>
      <c r="H137" s="195">
        <v>600</v>
      </c>
      <c r="I137" s="196"/>
      <c r="J137" s="195">
        <f t="shared" si="0"/>
        <v>0</v>
      </c>
      <c r="K137" s="197"/>
      <c r="L137" s="198"/>
      <c r="M137" s="199" t="s">
        <v>1</v>
      </c>
      <c r="N137" s="200" t="s">
        <v>42</v>
      </c>
      <c r="P137" s="159">
        <f t="shared" si="1"/>
        <v>0</v>
      </c>
      <c r="Q137" s="159">
        <v>0</v>
      </c>
      <c r="R137" s="159">
        <f t="shared" si="2"/>
        <v>0</v>
      </c>
      <c r="S137" s="159">
        <v>0</v>
      </c>
      <c r="T137" s="160">
        <f t="shared" si="3"/>
        <v>0</v>
      </c>
      <c r="AR137" s="161" t="s">
        <v>903</v>
      </c>
      <c r="AT137" s="161" t="s">
        <v>262</v>
      </c>
      <c r="AU137" s="161" t="s">
        <v>85</v>
      </c>
      <c r="AY137" s="17" t="s">
        <v>167</v>
      </c>
      <c r="BE137" s="96">
        <f t="shared" si="4"/>
        <v>0</v>
      </c>
      <c r="BF137" s="96">
        <f t="shared" si="5"/>
        <v>0</v>
      </c>
      <c r="BG137" s="96">
        <f t="shared" si="6"/>
        <v>0</v>
      </c>
      <c r="BH137" s="96">
        <f t="shared" si="7"/>
        <v>0</v>
      </c>
      <c r="BI137" s="96">
        <f t="shared" si="8"/>
        <v>0</v>
      </c>
      <c r="BJ137" s="17" t="s">
        <v>85</v>
      </c>
      <c r="BK137" s="162">
        <f t="shared" si="9"/>
        <v>0</v>
      </c>
      <c r="BL137" s="17" t="s">
        <v>344</v>
      </c>
      <c r="BM137" s="161" t="s">
        <v>7</v>
      </c>
    </row>
    <row r="138" spans="2:65" s="1" customFormat="1" ht="24.2" customHeight="1" x14ac:dyDescent="0.2">
      <c r="B138" s="149"/>
      <c r="C138" s="150" t="s">
        <v>216</v>
      </c>
      <c r="D138" s="150" t="s">
        <v>169</v>
      </c>
      <c r="E138" s="151" t="s">
        <v>2579</v>
      </c>
      <c r="F138" s="152" t="s">
        <v>2580</v>
      </c>
      <c r="G138" s="153" t="s">
        <v>254</v>
      </c>
      <c r="H138" s="154">
        <v>500</v>
      </c>
      <c r="I138" s="155"/>
      <c r="J138" s="154">
        <f t="shared" si="0"/>
        <v>0</v>
      </c>
      <c r="K138" s="156"/>
      <c r="L138" s="33"/>
      <c r="M138" s="157" t="s">
        <v>1</v>
      </c>
      <c r="N138" s="158" t="s">
        <v>42</v>
      </c>
      <c r="P138" s="159">
        <f t="shared" si="1"/>
        <v>0</v>
      </c>
      <c r="Q138" s="159">
        <v>0</v>
      </c>
      <c r="R138" s="159">
        <f t="shared" si="2"/>
        <v>0</v>
      </c>
      <c r="S138" s="159">
        <v>0</v>
      </c>
      <c r="T138" s="160">
        <f t="shared" si="3"/>
        <v>0</v>
      </c>
      <c r="AR138" s="161" t="s">
        <v>344</v>
      </c>
      <c r="AT138" s="161" t="s">
        <v>169</v>
      </c>
      <c r="AU138" s="161" t="s">
        <v>85</v>
      </c>
      <c r="AY138" s="17" t="s">
        <v>167</v>
      </c>
      <c r="BE138" s="96">
        <f t="shared" si="4"/>
        <v>0</v>
      </c>
      <c r="BF138" s="96">
        <f t="shared" si="5"/>
        <v>0</v>
      </c>
      <c r="BG138" s="96">
        <f t="shared" si="6"/>
        <v>0</v>
      </c>
      <c r="BH138" s="96">
        <f t="shared" si="7"/>
        <v>0</v>
      </c>
      <c r="BI138" s="96">
        <f t="shared" si="8"/>
        <v>0</v>
      </c>
      <c r="BJ138" s="17" t="s">
        <v>85</v>
      </c>
      <c r="BK138" s="162">
        <f t="shared" si="9"/>
        <v>0</v>
      </c>
      <c r="BL138" s="17" t="s">
        <v>344</v>
      </c>
      <c r="BM138" s="161" t="s">
        <v>219</v>
      </c>
    </row>
    <row r="139" spans="2:65" s="1" customFormat="1" ht="24.2" customHeight="1" x14ac:dyDescent="0.2">
      <c r="B139" s="149"/>
      <c r="C139" s="191" t="s">
        <v>194</v>
      </c>
      <c r="D139" s="191" t="s">
        <v>262</v>
      </c>
      <c r="E139" s="192" t="s">
        <v>2581</v>
      </c>
      <c r="F139" s="193" t="s">
        <v>2582</v>
      </c>
      <c r="G139" s="194" t="s">
        <v>254</v>
      </c>
      <c r="H139" s="195">
        <v>500</v>
      </c>
      <c r="I139" s="196"/>
      <c r="J139" s="195">
        <f t="shared" si="0"/>
        <v>0</v>
      </c>
      <c r="K139" s="197"/>
      <c r="L139" s="198"/>
      <c r="M139" s="199" t="s">
        <v>1</v>
      </c>
      <c r="N139" s="200" t="s">
        <v>42</v>
      </c>
      <c r="P139" s="159">
        <f t="shared" si="1"/>
        <v>0</v>
      </c>
      <c r="Q139" s="159">
        <v>0</v>
      </c>
      <c r="R139" s="159">
        <f t="shared" si="2"/>
        <v>0</v>
      </c>
      <c r="S139" s="159">
        <v>0</v>
      </c>
      <c r="T139" s="160">
        <f t="shared" si="3"/>
        <v>0</v>
      </c>
      <c r="AR139" s="161" t="s">
        <v>903</v>
      </c>
      <c r="AT139" s="161" t="s">
        <v>262</v>
      </c>
      <c r="AU139" s="161" t="s">
        <v>85</v>
      </c>
      <c r="AY139" s="17" t="s">
        <v>167</v>
      </c>
      <c r="BE139" s="96">
        <f t="shared" si="4"/>
        <v>0</v>
      </c>
      <c r="BF139" s="96">
        <f t="shared" si="5"/>
        <v>0</v>
      </c>
      <c r="BG139" s="96">
        <f t="shared" si="6"/>
        <v>0</v>
      </c>
      <c r="BH139" s="96">
        <f t="shared" si="7"/>
        <v>0</v>
      </c>
      <c r="BI139" s="96">
        <f t="shared" si="8"/>
        <v>0</v>
      </c>
      <c r="BJ139" s="17" t="s">
        <v>85</v>
      </c>
      <c r="BK139" s="162">
        <f t="shared" si="9"/>
        <v>0</v>
      </c>
      <c r="BL139" s="17" t="s">
        <v>344</v>
      </c>
      <c r="BM139" s="161" t="s">
        <v>225</v>
      </c>
    </row>
    <row r="140" spans="2:65" s="1" customFormat="1" ht="16.5" customHeight="1" x14ac:dyDescent="0.2">
      <c r="B140" s="149"/>
      <c r="C140" s="150" t="s">
        <v>227</v>
      </c>
      <c r="D140" s="150" t="s">
        <v>169</v>
      </c>
      <c r="E140" s="151" t="s">
        <v>2583</v>
      </c>
      <c r="F140" s="152" t="s">
        <v>2584</v>
      </c>
      <c r="G140" s="153" t="s">
        <v>254</v>
      </c>
      <c r="H140" s="154">
        <v>3225</v>
      </c>
      <c r="I140" s="155"/>
      <c r="J140" s="154">
        <f t="shared" si="0"/>
        <v>0</v>
      </c>
      <c r="K140" s="156"/>
      <c r="L140" s="33"/>
      <c r="M140" s="157" t="s">
        <v>1</v>
      </c>
      <c r="N140" s="158" t="s">
        <v>42</v>
      </c>
      <c r="P140" s="159">
        <f t="shared" si="1"/>
        <v>0</v>
      </c>
      <c r="Q140" s="159">
        <v>0</v>
      </c>
      <c r="R140" s="159">
        <f t="shared" si="2"/>
        <v>0</v>
      </c>
      <c r="S140" s="159">
        <v>0</v>
      </c>
      <c r="T140" s="160">
        <f t="shared" si="3"/>
        <v>0</v>
      </c>
      <c r="AR140" s="161" t="s">
        <v>344</v>
      </c>
      <c r="AT140" s="161" t="s">
        <v>169</v>
      </c>
      <c r="AU140" s="161" t="s">
        <v>85</v>
      </c>
      <c r="AY140" s="17" t="s">
        <v>167</v>
      </c>
      <c r="BE140" s="96">
        <f t="shared" si="4"/>
        <v>0</v>
      </c>
      <c r="BF140" s="96">
        <f t="shared" si="5"/>
        <v>0</v>
      </c>
      <c r="BG140" s="96">
        <f t="shared" si="6"/>
        <v>0</v>
      </c>
      <c r="BH140" s="96">
        <f t="shared" si="7"/>
        <v>0</v>
      </c>
      <c r="BI140" s="96">
        <f t="shared" si="8"/>
        <v>0</v>
      </c>
      <c r="BJ140" s="17" t="s">
        <v>85</v>
      </c>
      <c r="BK140" s="162">
        <f t="shared" si="9"/>
        <v>0</v>
      </c>
      <c r="BL140" s="17" t="s">
        <v>344</v>
      </c>
      <c r="BM140" s="161" t="s">
        <v>230</v>
      </c>
    </row>
    <row r="141" spans="2:65" s="1" customFormat="1" ht="24.2" customHeight="1" x14ac:dyDescent="0.2">
      <c r="B141" s="149"/>
      <c r="C141" s="191" t="s">
        <v>198</v>
      </c>
      <c r="D141" s="191" t="s">
        <v>262</v>
      </c>
      <c r="E141" s="192" t="s">
        <v>2585</v>
      </c>
      <c r="F141" s="193" t="s">
        <v>2586</v>
      </c>
      <c r="G141" s="194" t="s">
        <v>254</v>
      </c>
      <c r="H141" s="195">
        <v>1075</v>
      </c>
      <c r="I141" s="196"/>
      <c r="J141" s="195">
        <f t="shared" si="0"/>
        <v>0</v>
      </c>
      <c r="K141" s="197"/>
      <c r="L141" s="198"/>
      <c r="M141" s="199" t="s">
        <v>1</v>
      </c>
      <c r="N141" s="200" t="s">
        <v>42</v>
      </c>
      <c r="P141" s="159">
        <f t="shared" si="1"/>
        <v>0</v>
      </c>
      <c r="Q141" s="159">
        <v>0</v>
      </c>
      <c r="R141" s="159">
        <f t="shared" si="2"/>
        <v>0</v>
      </c>
      <c r="S141" s="159">
        <v>0</v>
      </c>
      <c r="T141" s="160">
        <f t="shared" si="3"/>
        <v>0</v>
      </c>
      <c r="AR141" s="161" t="s">
        <v>903</v>
      </c>
      <c r="AT141" s="161" t="s">
        <v>262</v>
      </c>
      <c r="AU141" s="161" t="s">
        <v>85</v>
      </c>
      <c r="AY141" s="17" t="s">
        <v>167</v>
      </c>
      <c r="BE141" s="96">
        <f t="shared" si="4"/>
        <v>0</v>
      </c>
      <c r="BF141" s="96">
        <f t="shared" si="5"/>
        <v>0</v>
      </c>
      <c r="BG141" s="96">
        <f t="shared" si="6"/>
        <v>0</v>
      </c>
      <c r="BH141" s="96">
        <f t="shared" si="7"/>
        <v>0</v>
      </c>
      <c r="BI141" s="96">
        <f t="shared" si="8"/>
        <v>0</v>
      </c>
      <c r="BJ141" s="17" t="s">
        <v>85</v>
      </c>
      <c r="BK141" s="162">
        <f t="shared" si="9"/>
        <v>0</v>
      </c>
      <c r="BL141" s="17" t="s">
        <v>344</v>
      </c>
      <c r="BM141" s="161" t="s">
        <v>234</v>
      </c>
    </row>
    <row r="142" spans="2:65" s="1" customFormat="1" ht="24.2" customHeight="1" x14ac:dyDescent="0.2">
      <c r="B142" s="149"/>
      <c r="C142" s="191" t="s">
        <v>237</v>
      </c>
      <c r="D142" s="191" t="s">
        <v>262</v>
      </c>
      <c r="E142" s="192" t="s">
        <v>2587</v>
      </c>
      <c r="F142" s="193" t="s">
        <v>2588</v>
      </c>
      <c r="G142" s="194" t="s">
        <v>254</v>
      </c>
      <c r="H142" s="195">
        <v>1075</v>
      </c>
      <c r="I142" s="196"/>
      <c r="J142" s="195">
        <f t="shared" si="0"/>
        <v>0</v>
      </c>
      <c r="K142" s="197"/>
      <c r="L142" s="198"/>
      <c r="M142" s="199" t="s">
        <v>1</v>
      </c>
      <c r="N142" s="200" t="s">
        <v>42</v>
      </c>
      <c r="P142" s="159">
        <f t="shared" si="1"/>
        <v>0</v>
      </c>
      <c r="Q142" s="159">
        <v>0</v>
      </c>
      <c r="R142" s="159">
        <f t="shared" si="2"/>
        <v>0</v>
      </c>
      <c r="S142" s="159">
        <v>0</v>
      </c>
      <c r="T142" s="160">
        <f t="shared" si="3"/>
        <v>0</v>
      </c>
      <c r="AR142" s="161" t="s">
        <v>903</v>
      </c>
      <c r="AT142" s="161" t="s">
        <v>262</v>
      </c>
      <c r="AU142" s="161" t="s">
        <v>85</v>
      </c>
      <c r="AY142" s="17" t="s">
        <v>167</v>
      </c>
      <c r="BE142" s="96">
        <f t="shared" si="4"/>
        <v>0</v>
      </c>
      <c r="BF142" s="96">
        <f t="shared" si="5"/>
        <v>0</v>
      </c>
      <c r="BG142" s="96">
        <f t="shared" si="6"/>
        <v>0</v>
      </c>
      <c r="BH142" s="96">
        <f t="shared" si="7"/>
        <v>0</v>
      </c>
      <c r="BI142" s="96">
        <f t="shared" si="8"/>
        <v>0</v>
      </c>
      <c r="BJ142" s="17" t="s">
        <v>85</v>
      </c>
      <c r="BK142" s="162">
        <f t="shared" si="9"/>
        <v>0</v>
      </c>
      <c r="BL142" s="17" t="s">
        <v>344</v>
      </c>
      <c r="BM142" s="161" t="s">
        <v>240</v>
      </c>
    </row>
    <row r="143" spans="2:65" s="1" customFormat="1" ht="24.2" customHeight="1" x14ac:dyDescent="0.2">
      <c r="B143" s="149"/>
      <c r="C143" s="191" t="s">
        <v>202</v>
      </c>
      <c r="D143" s="191" t="s">
        <v>262</v>
      </c>
      <c r="E143" s="192" t="s">
        <v>2589</v>
      </c>
      <c r="F143" s="193" t="s">
        <v>2590</v>
      </c>
      <c r="G143" s="194" t="s">
        <v>254</v>
      </c>
      <c r="H143" s="195">
        <v>1075</v>
      </c>
      <c r="I143" s="196"/>
      <c r="J143" s="195">
        <f t="shared" si="0"/>
        <v>0</v>
      </c>
      <c r="K143" s="197"/>
      <c r="L143" s="198"/>
      <c r="M143" s="199" t="s">
        <v>1</v>
      </c>
      <c r="N143" s="200" t="s">
        <v>42</v>
      </c>
      <c r="P143" s="159">
        <f t="shared" si="1"/>
        <v>0</v>
      </c>
      <c r="Q143" s="159">
        <v>0</v>
      </c>
      <c r="R143" s="159">
        <f t="shared" si="2"/>
        <v>0</v>
      </c>
      <c r="S143" s="159">
        <v>0</v>
      </c>
      <c r="T143" s="160">
        <f t="shared" si="3"/>
        <v>0</v>
      </c>
      <c r="AR143" s="161" t="s">
        <v>903</v>
      </c>
      <c r="AT143" s="161" t="s">
        <v>262</v>
      </c>
      <c r="AU143" s="161" t="s">
        <v>85</v>
      </c>
      <c r="AY143" s="17" t="s">
        <v>167</v>
      </c>
      <c r="BE143" s="96">
        <f t="shared" si="4"/>
        <v>0</v>
      </c>
      <c r="BF143" s="96">
        <f t="shared" si="5"/>
        <v>0</v>
      </c>
      <c r="BG143" s="96">
        <f t="shared" si="6"/>
        <v>0</v>
      </c>
      <c r="BH143" s="96">
        <f t="shared" si="7"/>
        <v>0</v>
      </c>
      <c r="BI143" s="96">
        <f t="shared" si="8"/>
        <v>0</v>
      </c>
      <c r="BJ143" s="17" t="s">
        <v>85</v>
      </c>
      <c r="BK143" s="162">
        <f t="shared" si="9"/>
        <v>0</v>
      </c>
      <c r="BL143" s="17" t="s">
        <v>344</v>
      </c>
      <c r="BM143" s="161" t="s">
        <v>249</v>
      </c>
    </row>
    <row r="144" spans="2:65" s="1" customFormat="1" ht="16.5" customHeight="1" x14ac:dyDescent="0.2">
      <c r="B144" s="149"/>
      <c r="C144" s="150" t="s">
        <v>251</v>
      </c>
      <c r="D144" s="150" t="s">
        <v>169</v>
      </c>
      <c r="E144" s="151" t="s">
        <v>2591</v>
      </c>
      <c r="F144" s="152" t="s">
        <v>2592</v>
      </c>
      <c r="G144" s="153" t="s">
        <v>254</v>
      </c>
      <c r="H144" s="154">
        <v>250</v>
      </c>
      <c r="I144" s="155"/>
      <c r="J144" s="154">
        <f t="shared" si="0"/>
        <v>0</v>
      </c>
      <c r="K144" s="156"/>
      <c r="L144" s="33"/>
      <c r="M144" s="157" t="s">
        <v>1</v>
      </c>
      <c r="N144" s="158" t="s">
        <v>42</v>
      </c>
      <c r="P144" s="159">
        <f t="shared" si="1"/>
        <v>0</v>
      </c>
      <c r="Q144" s="159">
        <v>0</v>
      </c>
      <c r="R144" s="159">
        <f t="shared" si="2"/>
        <v>0</v>
      </c>
      <c r="S144" s="159">
        <v>0</v>
      </c>
      <c r="T144" s="160">
        <f t="shared" si="3"/>
        <v>0</v>
      </c>
      <c r="AR144" s="161" t="s">
        <v>344</v>
      </c>
      <c r="AT144" s="161" t="s">
        <v>169</v>
      </c>
      <c r="AU144" s="161" t="s">
        <v>85</v>
      </c>
      <c r="AY144" s="17" t="s">
        <v>167</v>
      </c>
      <c r="BE144" s="96">
        <f t="shared" si="4"/>
        <v>0</v>
      </c>
      <c r="BF144" s="96">
        <f t="shared" si="5"/>
        <v>0</v>
      </c>
      <c r="BG144" s="96">
        <f t="shared" si="6"/>
        <v>0</v>
      </c>
      <c r="BH144" s="96">
        <f t="shared" si="7"/>
        <v>0</v>
      </c>
      <c r="BI144" s="96">
        <f t="shared" si="8"/>
        <v>0</v>
      </c>
      <c r="BJ144" s="17" t="s">
        <v>85</v>
      </c>
      <c r="BK144" s="162">
        <f t="shared" si="9"/>
        <v>0</v>
      </c>
      <c r="BL144" s="17" t="s">
        <v>344</v>
      </c>
      <c r="BM144" s="161" t="s">
        <v>255</v>
      </c>
    </row>
    <row r="145" spans="2:65" s="1" customFormat="1" ht="21.75" customHeight="1" x14ac:dyDescent="0.2">
      <c r="B145" s="149"/>
      <c r="C145" s="191" t="s">
        <v>207</v>
      </c>
      <c r="D145" s="191" t="s">
        <v>262</v>
      </c>
      <c r="E145" s="192" t="s">
        <v>2593</v>
      </c>
      <c r="F145" s="193" t="s">
        <v>2594</v>
      </c>
      <c r="G145" s="194" t="s">
        <v>254</v>
      </c>
      <c r="H145" s="195">
        <v>250</v>
      </c>
      <c r="I145" s="196"/>
      <c r="J145" s="195">
        <f t="shared" si="0"/>
        <v>0</v>
      </c>
      <c r="K145" s="197"/>
      <c r="L145" s="198"/>
      <c r="M145" s="199" t="s">
        <v>1</v>
      </c>
      <c r="N145" s="200" t="s">
        <v>42</v>
      </c>
      <c r="P145" s="159">
        <f t="shared" si="1"/>
        <v>0</v>
      </c>
      <c r="Q145" s="159">
        <v>0</v>
      </c>
      <c r="R145" s="159">
        <f t="shared" si="2"/>
        <v>0</v>
      </c>
      <c r="S145" s="159">
        <v>0</v>
      </c>
      <c r="T145" s="160">
        <f t="shared" si="3"/>
        <v>0</v>
      </c>
      <c r="AR145" s="161" t="s">
        <v>903</v>
      </c>
      <c r="AT145" s="161" t="s">
        <v>262</v>
      </c>
      <c r="AU145" s="161" t="s">
        <v>85</v>
      </c>
      <c r="AY145" s="17" t="s">
        <v>167</v>
      </c>
      <c r="BE145" s="96">
        <f t="shared" si="4"/>
        <v>0</v>
      </c>
      <c r="BF145" s="96">
        <f t="shared" si="5"/>
        <v>0</v>
      </c>
      <c r="BG145" s="96">
        <f t="shared" si="6"/>
        <v>0</v>
      </c>
      <c r="BH145" s="96">
        <f t="shared" si="7"/>
        <v>0</v>
      </c>
      <c r="BI145" s="96">
        <f t="shared" si="8"/>
        <v>0</v>
      </c>
      <c r="BJ145" s="17" t="s">
        <v>85</v>
      </c>
      <c r="BK145" s="162">
        <f t="shared" si="9"/>
        <v>0</v>
      </c>
      <c r="BL145" s="17" t="s">
        <v>344</v>
      </c>
      <c r="BM145" s="161" t="s">
        <v>265</v>
      </c>
    </row>
    <row r="146" spans="2:65" s="1" customFormat="1" ht="16.5" customHeight="1" x14ac:dyDescent="0.2">
      <c r="B146" s="149"/>
      <c r="C146" s="191" t="s">
        <v>266</v>
      </c>
      <c r="D146" s="191" t="s">
        <v>262</v>
      </c>
      <c r="E146" s="192" t="s">
        <v>2595</v>
      </c>
      <c r="F146" s="193" t="s">
        <v>2596</v>
      </c>
      <c r="G146" s="194" t="s">
        <v>2597</v>
      </c>
      <c r="H146" s="195">
        <v>2</v>
      </c>
      <c r="I146" s="196"/>
      <c r="J146" s="195">
        <f t="shared" si="0"/>
        <v>0</v>
      </c>
      <c r="K146" s="197"/>
      <c r="L146" s="198"/>
      <c r="M146" s="199" t="s">
        <v>1</v>
      </c>
      <c r="N146" s="200" t="s">
        <v>42</v>
      </c>
      <c r="P146" s="159">
        <f t="shared" si="1"/>
        <v>0</v>
      </c>
      <c r="Q146" s="159">
        <v>0</v>
      </c>
      <c r="R146" s="159">
        <f t="shared" si="2"/>
        <v>0</v>
      </c>
      <c r="S146" s="159">
        <v>0</v>
      </c>
      <c r="T146" s="160">
        <f t="shared" si="3"/>
        <v>0</v>
      </c>
      <c r="AR146" s="161" t="s">
        <v>903</v>
      </c>
      <c r="AT146" s="161" t="s">
        <v>262</v>
      </c>
      <c r="AU146" s="161" t="s">
        <v>85</v>
      </c>
      <c r="AY146" s="17" t="s">
        <v>167</v>
      </c>
      <c r="BE146" s="96">
        <f t="shared" si="4"/>
        <v>0</v>
      </c>
      <c r="BF146" s="96">
        <f t="shared" si="5"/>
        <v>0</v>
      </c>
      <c r="BG146" s="96">
        <f t="shared" si="6"/>
        <v>0</v>
      </c>
      <c r="BH146" s="96">
        <f t="shared" si="7"/>
        <v>0</v>
      </c>
      <c r="BI146" s="96">
        <f t="shared" si="8"/>
        <v>0</v>
      </c>
      <c r="BJ146" s="17" t="s">
        <v>85</v>
      </c>
      <c r="BK146" s="162">
        <f t="shared" si="9"/>
        <v>0</v>
      </c>
      <c r="BL146" s="17" t="s">
        <v>344</v>
      </c>
      <c r="BM146" s="161" t="s">
        <v>269</v>
      </c>
    </row>
    <row r="147" spans="2:65" s="1" customFormat="1" ht="16.5" customHeight="1" x14ac:dyDescent="0.2">
      <c r="B147" s="149"/>
      <c r="C147" s="191" t="s">
        <v>7</v>
      </c>
      <c r="D147" s="191" t="s">
        <v>262</v>
      </c>
      <c r="E147" s="192" t="s">
        <v>2598</v>
      </c>
      <c r="F147" s="193" t="s">
        <v>2599</v>
      </c>
      <c r="G147" s="194" t="s">
        <v>2597</v>
      </c>
      <c r="H147" s="195">
        <v>2</v>
      </c>
      <c r="I147" s="196"/>
      <c r="J147" s="195">
        <f t="shared" si="0"/>
        <v>0</v>
      </c>
      <c r="K147" s="197"/>
      <c r="L147" s="198"/>
      <c r="M147" s="199" t="s">
        <v>1</v>
      </c>
      <c r="N147" s="200" t="s">
        <v>42</v>
      </c>
      <c r="P147" s="159">
        <f t="shared" si="1"/>
        <v>0</v>
      </c>
      <c r="Q147" s="159">
        <v>0</v>
      </c>
      <c r="R147" s="159">
        <f t="shared" si="2"/>
        <v>0</v>
      </c>
      <c r="S147" s="159">
        <v>0</v>
      </c>
      <c r="T147" s="160">
        <f t="shared" si="3"/>
        <v>0</v>
      </c>
      <c r="AR147" s="161" t="s">
        <v>903</v>
      </c>
      <c r="AT147" s="161" t="s">
        <v>262</v>
      </c>
      <c r="AU147" s="161" t="s">
        <v>85</v>
      </c>
      <c r="AY147" s="17" t="s">
        <v>167</v>
      </c>
      <c r="BE147" s="96">
        <f t="shared" si="4"/>
        <v>0</v>
      </c>
      <c r="BF147" s="96">
        <f t="shared" si="5"/>
        <v>0</v>
      </c>
      <c r="BG147" s="96">
        <f t="shared" si="6"/>
        <v>0</v>
      </c>
      <c r="BH147" s="96">
        <f t="shared" si="7"/>
        <v>0</v>
      </c>
      <c r="BI147" s="96">
        <f t="shared" si="8"/>
        <v>0</v>
      </c>
      <c r="BJ147" s="17" t="s">
        <v>85</v>
      </c>
      <c r="BK147" s="162">
        <f t="shared" si="9"/>
        <v>0</v>
      </c>
      <c r="BL147" s="17" t="s">
        <v>344</v>
      </c>
      <c r="BM147" s="161" t="s">
        <v>272</v>
      </c>
    </row>
    <row r="148" spans="2:65" s="1" customFormat="1" ht="16.5" customHeight="1" x14ac:dyDescent="0.2">
      <c r="B148" s="149"/>
      <c r="C148" s="191" t="s">
        <v>277</v>
      </c>
      <c r="D148" s="191" t="s">
        <v>262</v>
      </c>
      <c r="E148" s="192" t="s">
        <v>2600</v>
      </c>
      <c r="F148" s="193" t="s">
        <v>2601</v>
      </c>
      <c r="G148" s="194" t="s">
        <v>2597</v>
      </c>
      <c r="H148" s="195">
        <v>2</v>
      </c>
      <c r="I148" s="196"/>
      <c r="J148" s="195">
        <f t="shared" si="0"/>
        <v>0</v>
      </c>
      <c r="K148" s="197"/>
      <c r="L148" s="198"/>
      <c r="M148" s="199" t="s">
        <v>1</v>
      </c>
      <c r="N148" s="200" t="s">
        <v>42</v>
      </c>
      <c r="P148" s="159">
        <f t="shared" si="1"/>
        <v>0</v>
      </c>
      <c r="Q148" s="159">
        <v>0</v>
      </c>
      <c r="R148" s="159">
        <f t="shared" si="2"/>
        <v>0</v>
      </c>
      <c r="S148" s="159">
        <v>0</v>
      </c>
      <c r="T148" s="160">
        <f t="shared" si="3"/>
        <v>0</v>
      </c>
      <c r="AR148" s="161" t="s">
        <v>903</v>
      </c>
      <c r="AT148" s="161" t="s">
        <v>262</v>
      </c>
      <c r="AU148" s="161" t="s">
        <v>85</v>
      </c>
      <c r="AY148" s="17" t="s">
        <v>167</v>
      </c>
      <c r="BE148" s="96">
        <f t="shared" si="4"/>
        <v>0</v>
      </c>
      <c r="BF148" s="96">
        <f t="shared" si="5"/>
        <v>0</v>
      </c>
      <c r="BG148" s="96">
        <f t="shared" si="6"/>
        <v>0</v>
      </c>
      <c r="BH148" s="96">
        <f t="shared" si="7"/>
        <v>0</v>
      </c>
      <c r="BI148" s="96">
        <f t="shared" si="8"/>
        <v>0</v>
      </c>
      <c r="BJ148" s="17" t="s">
        <v>85</v>
      </c>
      <c r="BK148" s="162">
        <f t="shared" si="9"/>
        <v>0</v>
      </c>
      <c r="BL148" s="17" t="s">
        <v>344</v>
      </c>
      <c r="BM148" s="161" t="s">
        <v>280</v>
      </c>
    </row>
    <row r="149" spans="2:65" s="1" customFormat="1" ht="24.2" customHeight="1" x14ac:dyDescent="0.2">
      <c r="B149" s="149"/>
      <c r="C149" s="191" t="s">
        <v>219</v>
      </c>
      <c r="D149" s="191" t="s">
        <v>262</v>
      </c>
      <c r="E149" s="192" t="s">
        <v>2602</v>
      </c>
      <c r="F149" s="193" t="s">
        <v>2603</v>
      </c>
      <c r="G149" s="194" t="s">
        <v>254</v>
      </c>
      <c r="H149" s="195">
        <v>10</v>
      </c>
      <c r="I149" s="196"/>
      <c r="J149" s="195">
        <f t="shared" si="0"/>
        <v>0</v>
      </c>
      <c r="K149" s="197"/>
      <c r="L149" s="198"/>
      <c r="M149" s="199" t="s">
        <v>1</v>
      </c>
      <c r="N149" s="200" t="s">
        <v>42</v>
      </c>
      <c r="P149" s="159">
        <f t="shared" si="1"/>
        <v>0</v>
      </c>
      <c r="Q149" s="159">
        <v>0</v>
      </c>
      <c r="R149" s="159">
        <f t="shared" si="2"/>
        <v>0</v>
      </c>
      <c r="S149" s="159">
        <v>0</v>
      </c>
      <c r="T149" s="160">
        <f t="shared" si="3"/>
        <v>0</v>
      </c>
      <c r="AR149" s="161" t="s">
        <v>903</v>
      </c>
      <c r="AT149" s="161" t="s">
        <v>262</v>
      </c>
      <c r="AU149" s="161" t="s">
        <v>85</v>
      </c>
      <c r="AY149" s="17" t="s">
        <v>167</v>
      </c>
      <c r="BE149" s="96">
        <f t="shared" si="4"/>
        <v>0</v>
      </c>
      <c r="BF149" s="96">
        <f t="shared" si="5"/>
        <v>0</v>
      </c>
      <c r="BG149" s="96">
        <f t="shared" si="6"/>
        <v>0</v>
      </c>
      <c r="BH149" s="96">
        <f t="shared" si="7"/>
        <v>0</v>
      </c>
      <c r="BI149" s="96">
        <f t="shared" si="8"/>
        <v>0</v>
      </c>
      <c r="BJ149" s="17" t="s">
        <v>85</v>
      </c>
      <c r="BK149" s="162">
        <f t="shared" si="9"/>
        <v>0</v>
      </c>
      <c r="BL149" s="17" t="s">
        <v>344</v>
      </c>
      <c r="BM149" s="161" t="s">
        <v>283</v>
      </c>
    </row>
    <row r="150" spans="2:65" s="1" customFormat="1" ht="21.75" customHeight="1" x14ac:dyDescent="0.2">
      <c r="B150" s="149"/>
      <c r="C150" s="191" t="s">
        <v>284</v>
      </c>
      <c r="D150" s="191" t="s">
        <v>262</v>
      </c>
      <c r="E150" s="192" t="s">
        <v>2604</v>
      </c>
      <c r="F150" s="193" t="s">
        <v>2605</v>
      </c>
      <c r="G150" s="194" t="s">
        <v>254</v>
      </c>
      <c r="H150" s="195">
        <v>5</v>
      </c>
      <c r="I150" s="196"/>
      <c r="J150" s="195">
        <f t="shared" si="0"/>
        <v>0</v>
      </c>
      <c r="K150" s="197"/>
      <c r="L150" s="198"/>
      <c r="M150" s="199" t="s">
        <v>1</v>
      </c>
      <c r="N150" s="200" t="s">
        <v>42</v>
      </c>
      <c r="P150" s="159">
        <f t="shared" si="1"/>
        <v>0</v>
      </c>
      <c r="Q150" s="159">
        <v>0</v>
      </c>
      <c r="R150" s="159">
        <f t="shared" si="2"/>
        <v>0</v>
      </c>
      <c r="S150" s="159">
        <v>0</v>
      </c>
      <c r="T150" s="160">
        <f t="shared" si="3"/>
        <v>0</v>
      </c>
      <c r="AR150" s="161" t="s">
        <v>903</v>
      </c>
      <c r="AT150" s="161" t="s">
        <v>262</v>
      </c>
      <c r="AU150" s="161" t="s">
        <v>85</v>
      </c>
      <c r="AY150" s="17" t="s">
        <v>167</v>
      </c>
      <c r="BE150" s="96">
        <f t="shared" si="4"/>
        <v>0</v>
      </c>
      <c r="BF150" s="96">
        <f t="shared" si="5"/>
        <v>0</v>
      </c>
      <c r="BG150" s="96">
        <f t="shared" si="6"/>
        <v>0</v>
      </c>
      <c r="BH150" s="96">
        <f t="shared" si="7"/>
        <v>0</v>
      </c>
      <c r="BI150" s="96">
        <f t="shared" si="8"/>
        <v>0</v>
      </c>
      <c r="BJ150" s="17" t="s">
        <v>85</v>
      </c>
      <c r="BK150" s="162">
        <f t="shared" si="9"/>
        <v>0</v>
      </c>
      <c r="BL150" s="17" t="s">
        <v>344</v>
      </c>
      <c r="BM150" s="161" t="s">
        <v>287</v>
      </c>
    </row>
    <row r="151" spans="2:65" s="1" customFormat="1" ht="21.75" customHeight="1" x14ac:dyDescent="0.2">
      <c r="B151" s="149"/>
      <c r="C151" s="191" t="s">
        <v>225</v>
      </c>
      <c r="D151" s="191" t="s">
        <v>262</v>
      </c>
      <c r="E151" s="192" t="s">
        <v>2606</v>
      </c>
      <c r="F151" s="193" t="s">
        <v>2607</v>
      </c>
      <c r="G151" s="194" t="s">
        <v>254</v>
      </c>
      <c r="H151" s="195">
        <v>30</v>
      </c>
      <c r="I151" s="196"/>
      <c r="J151" s="195">
        <f t="shared" si="0"/>
        <v>0</v>
      </c>
      <c r="K151" s="197"/>
      <c r="L151" s="198"/>
      <c r="M151" s="199" t="s">
        <v>1</v>
      </c>
      <c r="N151" s="200" t="s">
        <v>42</v>
      </c>
      <c r="P151" s="159">
        <f t="shared" si="1"/>
        <v>0</v>
      </c>
      <c r="Q151" s="159">
        <v>0</v>
      </c>
      <c r="R151" s="159">
        <f t="shared" si="2"/>
        <v>0</v>
      </c>
      <c r="S151" s="159">
        <v>0</v>
      </c>
      <c r="T151" s="160">
        <f t="shared" si="3"/>
        <v>0</v>
      </c>
      <c r="AR151" s="161" t="s">
        <v>903</v>
      </c>
      <c r="AT151" s="161" t="s">
        <v>262</v>
      </c>
      <c r="AU151" s="161" t="s">
        <v>85</v>
      </c>
      <c r="AY151" s="17" t="s">
        <v>167</v>
      </c>
      <c r="BE151" s="96">
        <f t="shared" si="4"/>
        <v>0</v>
      </c>
      <c r="BF151" s="96">
        <f t="shared" si="5"/>
        <v>0</v>
      </c>
      <c r="BG151" s="96">
        <f t="shared" si="6"/>
        <v>0</v>
      </c>
      <c r="BH151" s="96">
        <f t="shared" si="7"/>
        <v>0</v>
      </c>
      <c r="BI151" s="96">
        <f t="shared" si="8"/>
        <v>0</v>
      </c>
      <c r="BJ151" s="17" t="s">
        <v>85</v>
      </c>
      <c r="BK151" s="162">
        <f t="shared" si="9"/>
        <v>0</v>
      </c>
      <c r="BL151" s="17" t="s">
        <v>344</v>
      </c>
      <c r="BM151" s="161" t="s">
        <v>290</v>
      </c>
    </row>
    <row r="152" spans="2:65" s="1" customFormat="1" ht="16.5" customHeight="1" x14ac:dyDescent="0.2">
      <c r="B152" s="149"/>
      <c r="C152" s="191" t="s">
        <v>293</v>
      </c>
      <c r="D152" s="191" t="s">
        <v>262</v>
      </c>
      <c r="E152" s="192" t="s">
        <v>2608</v>
      </c>
      <c r="F152" s="193" t="s">
        <v>2609</v>
      </c>
      <c r="G152" s="194" t="s">
        <v>254</v>
      </c>
      <c r="H152" s="195">
        <v>4</v>
      </c>
      <c r="I152" s="196"/>
      <c r="J152" s="195">
        <f t="shared" si="0"/>
        <v>0</v>
      </c>
      <c r="K152" s="197"/>
      <c r="L152" s="198"/>
      <c r="M152" s="199" t="s">
        <v>1</v>
      </c>
      <c r="N152" s="200" t="s">
        <v>42</v>
      </c>
      <c r="P152" s="159">
        <f t="shared" si="1"/>
        <v>0</v>
      </c>
      <c r="Q152" s="159">
        <v>0</v>
      </c>
      <c r="R152" s="159">
        <f t="shared" si="2"/>
        <v>0</v>
      </c>
      <c r="S152" s="159">
        <v>0</v>
      </c>
      <c r="T152" s="160">
        <f t="shared" si="3"/>
        <v>0</v>
      </c>
      <c r="AR152" s="161" t="s">
        <v>903</v>
      </c>
      <c r="AT152" s="161" t="s">
        <v>262</v>
      </c>
      <c r="AU152" s="161" t="s">
        <v>85</v>
      </c>
      <c r="AY152" s="17" t="s">
        <v>167</v>
      </c>
      <c r="BE152" s="96">
        <f t="shared" si="4"/>
        <v>0</v>
      </c>
      <c r="BF152" s="96">
        <f t="shared" si="5"/>
        <v>0</v>
      </c>
      <c r="BG152" s="96">
        <f t="shared" si="6"/>
        <v>0</v>
      </c>
      <c r="BH152" s="96">
        <f t="shared" si="7"/>
        <v>0</v>
      </c>
      <c r="BI152" s="96">
        <f t="shared" si="8"/>
        <v>0</v>
      </c>
      <c r="BJ152" s="17" t="s">
        <v>85</v>
      </c>
      <c r="BK152" s="162">
        <f t="shared" si="9"/>
        <v>0</v>
      </c>
      <c r="BL152" s="17" t="s">
        <v>344</v>
      </c>
      <c r="BM152" s="161" t="s">
        <v>296</v>
      </c>
    </row>
    <row r="153" spans="2:65" s="1" customFormat="1" ht="24.2" customHeight="1" x14ac:dyDescent="0.2">
      <c r="B153" s="149"/>
      <c r="C153" s="150" t="s">
        <v>230</v>
      </c>
      <c r="D153" s="150" t="s">
        <v>169</v>
      </c>
      <c r="E153" s="151" t="s">
        <v>2610</v>
      </c>
      <c r="F153" s="152" t="s">
        <v>2611</v>
      </c>
      <c r="G153" s="153" t="s">
        <v>254</v>
      </c>
      <c r="H153" s="154">
        <v>2</v>
      </c>
      <c r="I153" s="155"/>
      <c r="J153" s="154">
        <f t="shared" si="0"/>
        <v>0</v>
      </c>
      <c r="K153" s="156"/>
      <c r="L153" s="33"/>
      <c r="M153" s="157" t="s">
        <v>1</v>
      </c>
      <c r="N153" s="158" t="s">
        <v>42</v>
      </c>
      <c r="P153" s="159">
        <f t="shared" si="1"/>
        <v>0</v>
      </c>
      <c r="Q153" s="159">
        <v>0</v>
      </c>
      <c r="R153" s="159">
        <f t="shared" si="2"/>
        <v>0</v>
      </c>
      <c r="S153" s="159">
        <v>0</v>
      </c>
      <c r="T153" s="160">
        <f t="shared" si="3"/>
        <v>0</v>
      </c>
      <c r="AR153" s="161" t="s">
        <v>344</v>
      </c>
      <c r="AT153" s="161" t="s">
        <v>169</v>
      </c>
      <c r="AU153" s="161" t="s">
        <v>85</v>
      </c>
      <c r="AY153" s="17" t="s">
        <v>167</v>
      </c>
      <c r="BE153" s="96">
        <f t="shared" si="4"/>
        <v>0</v>
      </c>
      <c r="BF153" s="96">
        <f t="shared" si="5"/>
        <v>0</v>
      </c>
      <c r="BG153" s="96">
        <f t="shared" si="6"/>
        <v>0</v>
      </c>
      <c r="BH153" s="96">
        <f t="shared" si="7"/>
        <v>0</v>
      </c>
      <c r="BI153" s="96">
        <f t="shared" si="8"/>
        <v>0</v>
      </c>
      <c r="BJ153" s="17" t="s">
        <v>85</v>
      </c>
      <c r="BK153" s="162">
        <f t="shared" si="9"/>
        <v>0</v>
      </c>
      <c r="BL153" s="17" t="s">
        <v>344</v>
      </c>
      <c r="BM153" s="161" t="s">
        <v>300</v>
      </c>
    </row>
    <row r="154" spans="2:65" s="1" customFormat="1" ht="24.2" customHeight="1" x14ac:dyDescent="0.2">
      <c r="B154" s="149"/>
      <c r="C154" s="191" t="s">
        <v>303</v>
      </c>
      <c r="D154" s="191" t="s">
        <v>262</v>
      </c>
      <c r="E154" s="192" t="s">
        <v>2612</v>
      </c>
      <c r="F154" s="193" t="s">
        <v>2613</v>
      </c>
      <c r="G154" s="194" t="s">
        <v>254</v>
      </c>
      <c r="H154" s="195">
        <v>2</v>
      </c>
      <c r="I154" s="196"/>
      <c r="J154" s="195">
        <f t="shared" si="0"/>
        <v>0</v>
      </c>
      <c r="K154" s="197"/>
      <c r="L154" s="198"/>
      <c r="M154" s="199" t="s">
        <v>1</v>
      </c>
      <c r="N154" s="200" t="s">
        <v>42</v>
      </c>
      <c r="P154" s="159">
        <f t="shared" si="1"/>
        <v>0</v>
      </c>
      <c r="Q154" s="159">
        <v>0</v>
      </c>
      <c r="R154" s="159">
        <f t="shared" si="2"/>
        <v>0</v>
      </c>
      <c r="S154" s="159">
        <v>0</v>
      </c>
      <c r="T154" s="160">
        <f t="shared" si="3"/>
        <v>0</v>
      </c>
      <c r="AR154" s="161" t="s">
        <v>903</v>
      </c>
      <c r="AT154" s="161" t="s">
        <v>262</v>
      </c>
      <c r="AU154" s="161" t="s">
        <v>85</v>
      </c>
      <c r="AY154" s="17" t="s">
        <v>167</v>
      </c>
      <c r="BE154" s="96">
        <f t="shared" si="4"/>
        <v>0</v>
      </c>
      <c r="BF154" s="96">
        <f t="shared" si="5"/>
        <v>0</v>
      </c>
      <c r="BG154" s="96">
        <f t="shared" si="6"/>
        <v>0</v>
      </c>
      <c r="BH154" s="96">
        <f t="shared" si="7"/>
        <v>0</v>
      </c>
      <c r="BI154" s="96">
        <f t="shared" si="8"/>
        <v>0</v>
      </c>
      <c r="BJ154" s="17" t="s">
        <v>85</v>
      </c>
      <c r="BK154" s="162">
        <f t="shared" si="9"/>
        <v>0</v>
      </c>
      <c r="BL154" s="17" t="s">
        <v>344</v>
      </c>
      <c r="BM154" s="161" t="s">
        <v>307</v>
      </c>
    </row>
    <row r="155" spans="2:65" s="1" customFormat="1" ht="21.75" customHeight="1" x14ac:dyDescent="0.2">
      <c r="B155" s="149"/>
      <c r="C155" s="150" t="s">
        <v>234</v>
      </c>
      <c r="D155" s="150" t="s">
        <v>169</v>
      </c>
      <c r="E155" s="151" t="s">
        <v>2614</v>
      </c>
      <c r="F155" s="152" t="s">
        <v>2615</v>
      </c>
      <c r="G155" s="153" t="s">
        <v>254</v>
      </c>
      <c r="H155" s="154">
        <v>3</v>
      </c>
      <c r="I155" s="155"/>
      <c r="J155" s="154">
        <f t="shared" si="0"/>
        <v>0</v>
      </c>
      <c r="K155" s="156"/>
      <c r="L155" s="33"/>
      <c r="M155" s="157" t="s">
        <v>1</v>
      </c>
      <c r="N155" s="158" t="s">
        <v>42</v>
      </c>
      <c r="P155" s="159">
        <f t="shared" si="1"/>
        <v>0</v>
      </c>
      <c r="Q155" s="159">
        <v>0</v>
      </c>
      <c r="R155" s="159">
        <f t="shared" si="2"/>
        <v>0</v>
      </c>
      <c r="S155" s="159">
        <v>0</v>
      </c>
      <c r="T155" s="160">
        <f t="shared" si="3"/>
        <v>0</v>
      </c>
      <c r="AR155" s="161" t="s">
        <v>344</v>
      </c>
      <c r="AT155" s="161" t="s">
        <v>169</v>
      </c>
      <c r="AU155" s="161" t="s">
        <v>85</v>
      </c>
      <c r="AY155" s="17" t="s">
        <v>167</v>
      </c>
      <c r="BE155" s="96">
        <f t="shared" si="4"/>
        <v>0</v>
      </c>
      <c r="BF155" s="96">
        <f t="shared" si="5"/>
        <v>0</v>
      </c>
      <c r="BG155" s="96">
        <f t="shared" si="6"/>
        <v>0</v>
      </c>
      <c r="BH155" s="96">
        <f t="shared" si="7"/>
        <v>0</v>
      </c>
      <c r="BI155" s="96">
        <f t="shared" si="8"/>
        <v>0</v>
      </c>
      <c r="BJ155" s="17" t="s">
        <v>85</v>
      </c>
      <c r="BK155" s="162">
        <f t="shared" si="9"/>
        <v>0</v>
      </c>
      <c r="BL155" s="17" t="s">
        <v>344</v>
      </c>
      <c r="BM155" s="161" t="s">
        <v>319</v>
      </c>
    </row>
    <row r="156" spans="2:65" s="1" customFormat="1" ht="24.2" customHeight="1" x14ac:dyDescent="0.2">
      <c r="B156" s="149"/>
      <c r="C156" s="191" t="s">
        <v>323</v>
      </c>
      <c r="D156" s="191" t="s">
        <v>262</v>
      </c>
      <c r="E156" s="192" t="s">
        <v>2616</v>
      </c>
      <c r="F156" s="193" t="s">
        <v>2617</v>
      </c>
      <c r="G156" s="194" t="s">
        <v>254</v>
      </c>
      <c r="H156" s="195">
        <v>3</v>
      </c>
      <c r="I156" s="196"/>
      <c r="J156" s="195">
        <f t="shared" si="0"/>
        <v>0</v>
      </c>
      <c r="K156" s="197"/>
      <c r="L156" s="198"/>
      <c r="M156" s="199" t="s">
        <v>1</v>
      </c>
      <c r="N156" s="200" t="s">
        <v>42</v>
      </c>
      <c r="P156" s="159">
        <f t="shared" si="1"/>
        <v>0</v>
      </c>
      <c r="Q156" s="159">
        <v>0</v>
      </c>
      <c r="R156" s="159">
        <f t="shared" si="2"/>
        <v>0</v>
      </c>
      <c r="S156" s="159">
        <v>0</v>
      </c>
      <c r="T156" s="160">
        <f t="shared" si="3"/>
        <v>0</v>
      </c>
      <c r="AR156" s="161" t="s">
        <v>903</v>
      </c>
      <c r="AT156" s="161" t="s">
        <v>262</v>
      </c>
      <c r="AU156" s="161" t="s">
        <v>85</v>
      </c>
      <c r="AY156" s="17" t="s">
        <v>167</v>
      </c>
      <c r="BE156" s="96">
        <f t="shared" si="4"/>
        <v>0</v>
      </c>
      <c r="BF156" s="96">
        <f t="shared" si="5"/>
        <v>0</v>
      </c>
      <c r="BG156" s="96">
        <f t="shared" si="6"/>
        <v>0</v>
      </c>
      <c r="BH156" s="96">
        <f t="shared" si="7"/>
        <v>0</v>
      </c>
      <c r="BI156" s="96">
        <f t="shared" si="8"/>
        <v>0</v>
      </c>
      <c r="BJ156" s="17" t="s">
        <v>85</v>
      </c>
      <c r="BK156" s="162">
        <f t="shared" si="9"/>
        <v>0</v>
      </c>
      <c r="BL156" s="17" t="s">
        <v>344</v>
      </c>
      <c r="BM156" s="161" t="s">
        <v>326</v>
      </c>
    </row>
    <row r="157" spans="2:65" s="1" customFormat="1" ht="24.2" customHeight="1" x14ac:dyDescent="0.2">
      <c r="B157" s="149"/>
      <c r="C157" s="150" t="s">
        <v>240</v>
      </c>
      <c r="D157" s="150" t="s">
        <v>169</v>
      </c>
      <c r="E157" s="151" t="s">
        <v>2618</v>
      </c>
      <c r="F157" s="152" t="s">
        <v>2619</v>
      </c>
      <c r="G157" s="153" t="s">
        <v>254</v>
      </c>
      <c r="H157" s="154">
        <v>2</v>
      </c>
      <c r="I157" s="155"/>
      <c r="J157" s="154">
        <f t="shared" si="0"/>
        <v>0</v>
      </c>
      <c r="K157" s="156"/>
      <c r="L157" s="33"/>
      <c r="M157" s="157" t="s">
        <v>1</v>
      </c>
      <c r="N157" s="158" t="s">
        <v>42</v>
      </c>
      <c r="P157" s="159">
        <f t="shared" si="1"/>
        <v>0</v>
      </c>
      <c r="Q157" s="159">
        <v>0</v>
      </c>
      <c r="R157" s="159">
        <f t="shared" si="2"/>
        <v>0</v>
      </c>
      <c r="S157" s="159">
        <v>0</v>
      </c>
      <c r="T157" s="160">
        <f t="shared" si="3"/>
        <v>0</v>
      </c>
      <c r="AR157" s="161" t="s">
        <v>344</v>
      </c>
      <c r="AT157" s="161" t="s">
        <v>169</v>
      </c>
      <c r="AU157" s="161" t="s">
        <v>85</v>
      </c>
      <c r="AY157" s="17" t="s">
        <v>167</v>
      </c>
      <c r="BE157" s="96">
        <f t="shared" si="4"/>
        <v>0</v>
      </c>
      <c r="BF157" s="96">
        <f t="shared" si="5"/>
        <v>0</v>
      </c>
      <c r="BG157" s="96">
        <f t="shared" si="6"/>
        <v>0</v>
      </c>
      <c r="BH157" s="96">
        <f t="shared" si="7"/>
        <v>0</v>
      </c>
      <c r="BI157" s="96">
        <f t="shared" si="8"/>
        <v>0</v>
      </c>
      <c r="BJ157" s="17" t="s">
        <v>85</v>
      </c>
      <c r="BK157" s="162">
        <f t="shared" si="9"/>
        <v>0</v>
      </c>
      <c r="BL157" s="17" t="s">
        <v>344</v>
      </c>
      <c r="BM157" s="161" t="s">
        <v>332</v>
      </c>
    </row>
    <row r="158" spans="2:65" s="1" customFormat="1" ht="24.2" customHeight="1" x14ac:dyDescent="0.2">
      <c r="B158" s="149"/>
      <c r="C158" s="191" t="s">
        <v>335</v>
      </c>
      <c r="D158" s="191" t="s">
        <v>262</v>
      </c>
      <c r="E158" s="192" t="s">
        <v>2620</v>
      </c>
      <c r="F158" s="193" t="s">
        <v>2621</v>
      </c>
      <c r="G158" s="194" t="s">
        <v>254</v>
      </c>
      <c r="H158" s="195">
        <v>2</v>
      </c>
      <c r="I158" s="196"/>
      <c r="J158" s="195">
        <f t="shared" si="0"/>
        <v>0</v>
      </c>
      <c r="K158" s="197"/>
      <c r="L158" s="198"/>
      <c r="M158" s="199" t="s">
        <v>1</v>
      </c>
      <c r="N158" s="200" t="s">
        <v>42</v>
      </c>
      <c r="P158" s="159">
        <f t="shared" si="1"/>
        <v>0</v>
      </c>
      <c r="Q158" s="159">
        <v>0</v>
      </c>
      <c r="R158" s="159">
        <f t="shared" si="2"/>
        <v>0</v>
      </c>
      <c r="S158" s="159">
        <v>0</v>
      </c>
      <c r="T158" s="160">
        <f t="shared" si="3"/>
        <v>0</v>
      </c>
      <c r="AR158" s="161" t="s">
        <v>903</v>
      </c>
      <c r="AT158" s="161" t="s">
        <v>262</v>
      </c>
      <c r="AU158" s="161" t="s">
        <v>85</v>
      </c>
      <c r="AY158" s="17" t="s">
        <v>167</v>
      </c>
      <c r="BE158" s="96">
        <f t="shared" si="4"/>
        <v>0</v>
      </c>
      <c r="BF158" s="96">
        <f t="shared" si="5"/>
        <v>0</v>
      </c>
      <c r="BG158" s="96">
        <f t="shared" si="6"/>
        <v>0</v>
      </c>
      <c r="BH158" s="96">
        <f t="shared" si="7"/>
        <v>0</v>
      </c>
      <c r="BI158" s="96">
        <f t="shared" si="8"/>
        <v>0</v>
      </c>
      <c r="BJ158" s="17" t="s">
        <v>85</v>
      </c>
      <c r="BK158" s="162">
        <f t="shared" si="9"/>
        <v>0</v>
      </c>
      <c r="BL158" s="17" t="s">
        <v>344</v>
      </c>
      <c r="BM158" s="161" t="s">
        <v>338</v>
      </c>
    </row>
    <row r="159" spans="2:65" s="1" customFormat="1" ht="24.2" customHeight="1" x14ac:dyDescent="0.2">
      <c r="B159" s="149"/>
      <c r="C159" s="150" t="s">
        <v>249</v>
      </c>
      <c r="D159" s="150" t="s">
        <v>169</v>
      </c>
      <c r="E159" s="151" t="s">
        <v>2622</v>
      </c>
      <c r="F159" s="152" t="s">
        <v>2623</v>
      </c>
      <c r="G159" s="153" t="s">
        <v>254</v>
      </c>
      <c r="H159" s="154">
        <v>53</v>
      </c>
      <c r="I159" s="155"/>
      <c r="J159" s="154">
        <f t="shared" si="0"/>
        <v>0</v>
      </c>
      <c r="K159" s="156"/>
      <c r="L159" s="33"/>
      <c r="M159" s="157" t="s">
        <v>1</v>
      </c>
      <c r="N159" s="158" t="s">
        <v>42</v>
      </c>
      <c r="P159" s="159">
        <f t="shared" si="1"/>
        <v>0</v>
      </c>
      <c r="Q159" s="159">
        <v>0</v>
      </c>
      <c r="R159" s="159">
        <f t="shared" si="2"/>
        <v>0</v>
      </c>
      <c r="S159" s="159">
        <v>0</v>
      </c>
      <c r="T159" s="160">
        <f t="shared" si="3"/>
        <v>0</v>
      </c>
      <c r="AR159" s="161" t="s">
        <v>344</v>
      </c>
      <c r="AT159" s="161" t="s">
        <v>169</v>
      </c>
      <c r="AU159" s="161" t="s">
        <v>85</v>
      </c>
      <c r="AY159" s="17" t="s">
        <v>167</v>
      </c>
      <c r="BE159" s="96">
        <f t="shared" si="4"/>
        <v>0</v>
      </c>
      <c r="BF159" s="96">
        <f t="shared" si="5"/>
        <v>0</v>
      </c>
      <c r="BG159" s="96">
        <f t="shared" si="6"/>
        <v>0</v>
      </c>
      <c r="BH159" s="96">
        <f t="shared" si="7"/>
        <v>0</v>
      </c>
      <c r="BI159" s="96">
        <f t="shared" si="8"/>
        <v>0</v>
      </c>
      <c r="BJ159" s="17" t="s">
        <v>85</v>
      </c>
      <c r="BK159" s="162">
        <f t="shared" si="9"/>
        <v>0</v>
      </c>
      <c r="BL159" s="17" t="s">
        <v>344</v>
      </c>
      <c r="BM159" s="161" t="s">
        <v>344</v>
      </c>
    </row>
    <row r="160" spans="2:65" s="1" customFormat="1" ht="21.75" customHeight="1" x14ac:dyDescent="0.2">
      <c r="B160" s="149"/>
      <c r="C160" s="191" t="s">
        <v>348</v>
      </c>
      <c r="D160" s="191" t="s">
        <v>262</v>
      </c>
      <c r="E160" s="192" t="s">
        <v>2624</v>
      </c>
      <c r="F160" s="193" t="s">
        <v>2625</v>
      </c>
      <c r="G160" s="194" t="s">
        <v>254</v>
      </c>
      <c r="H160" s="195">
        <v>53</v>
      </c>
      <c r="I160" s="196"/>
      <c r="J160" s="195">
        <f t="shared" ref="J160:J191" si="10">ROUND(I160*H160,3)</f>
        <v>0</v>
      </c>
      <c r="K160" s="197"/>
      <c r="L160" s="198"/>
      <c r="M160" s="199" t="s">
        <v>1</v>
      </c>
      <c r="N160" s="200" t="s">
        <v>42</v>
      </c>
      <c r="P160" s="159">
        <f t="shared" ref="P160:P191" si="11">O160*H160</f>
        <v>0</v>
      </c>
      <c r="Q160" s="159">
        <v>0</v>
      </c>
      <c r="R160" s="159">
        <f t="shared" ref="R160:R191" si="12">Q160*H160</f>
        <v>0</v>
      </c>
      <c r="S160" s="159">
        <v>0</v>
      </c>
      <c r="T160" s="160">
        <f t="shared" ref="T160:T191" si="13">S160*H160</f>
        <v>0</v>
      </c>
      <c r="AR160" s="161" t="s">
        <v>903</v>
      </c>
      <c r="AT160" s="161" t="s">
        <v>262</v>
      </c>
      <c r="AU160" s="161" t="s">
        <v>85</v>
      </c>
      <c r="AY160" s="17" t="s">
        <v>167</v>
      </c>
      <c r="BE160" s="96">
        <f t="shared" ref="BE160:BE191" si="14">IF(N160="základná",J160,0)</f>
        <v>0</v>
      </c>
      <c r="BF160" s="96">
        <f t="shared" ref="BF160:BF191" si="15">IF(N160="znížená",J160,0)</f>
        <v>0</v>
      </c>
      <c r="BG160" s="96">
        <f t="shared" ref="BG160:BG191" si="16">IF(N160="zákl. prenesená",J160,0)</f>
        <v>0</v>
      </c>
      <c r="BH160" s="96">
        <f t="shared" ref="BH160:BH191" si="17">IF(N160="zníž. prenesená",J160,0)</f>
        <v>0</v>
      </c>
      <c r="BI160" s="96">
        <f t="shared" ref="BI160:BI191" si="18">IF(N160="nulová",J160,0)</f>
        <v>0</v>
      </c>
      <c r="BJ160" s="17" t="s">
        <v>85</v>
      </c>
      <c r="BK160" s="162">
        <f t="shared" ref="BK160:BK191" si="19">ROUND(I160*H160,3)</f>
        <v>0</v>
      </c>
      <c r="BL160" s="17" t="s">
        <v>344</v>
      </c>
      <c r="BM160" s="161" t="s">
        <v>351</v>
      </c>
    </row>
    <row r="161" spans="2:65" s="1" customFormat="1" ht="24.2" customHeight="1" x14ac:dyDescent="0.2">
      <c r="B161" s="149"/>
      <c r="C161" s="150" t="s">
        <v>255</v>
      </c>
      <c r="D161" s="150" t="s">
        <v>169</v>
      </c>
      <c r="E161" s="151" t="s">
        <v>2626</v>
      </c>
      <c r="F161" s="152" t="s">
        <v>2627</v>
      </c>
      <c r="G161" s="153" t="s">
        <v>254</v>
      </c>
      <c r="H161" s="154">
        <v>9</v>
      </c>
      <c r="I161" s="155"/>
      <c r="J161" s="154">
        <f t="shared" si="10"/>
        <v>0</v>
      </c>
      <c r="K161" s="156"/>
      <c r="L161" s="33"/>
      <c r="M161" s="157" t="s">
        <v>1</v>
      </c>
      <c r="N161" s="158" t="s">
        <v>42</v>
      </c>
      <c r="P161" s="159">
        <f t="shared" si="11"/>
        <v>0</v>
      </c>
      <c r="Q161" s="159">
        <v>0</v>
      </c>
      <c r="R161" s="159">
        <f t="shared" si="12"/>
        <v>0</v>
      </c>
      <c r="S161" s="159">
        <v>0</v>
      </c>
      <c r="T161" s="160">
        <f t="shared" si="13"/>
        <v>0</v>
      </c>
      <c r="AR161" s="161" t="s">
        <v>344</v>
      </c>
      <c r="AT161" s="161" t="s">
        <v>169</v>
      </c>
      <c r="AU161" s="161" t="s">
        <v>85</v>
      </c>
      <c r="AY161" s="17" t="s">
        <v>167</v>
      </c>
      <c r="BE161" s="96">
        <f t="shared" si="14"/>
        <v>0</v>
      </c>
      <c r="BF161" s="96">
        <f t="shared" si="15"/>
        <v>0</v>
      </c>
      <c r="BG161" s="96">
        <f t="shared" si="16"/>
        <v>0</v>
      </c>
      <c r="BH161" s="96">
        <f t="shared" si="17"/>
        <v>0</v>
      </c>
      <c r="BI161" s="96">
        <f t="shared" si="18"/>
        <v>0</v>
      </c>
      <c r="BJ161" s="17" t="s">
        <v>85</v>
      </c>
      <c r="BK161" s="162">
        <f t="shared" si="19"/>
        <v>0</v>
      </c>
      <c r="BL161" s="17" t="s">
        <v>344</v>
      </c>
      <c r="BM161" s="161" t="s">
        <v>356</v>
      </c>
    </row>
    <row r="162" spans="2:65" s="1" customFormat="1" ht="24.2" customHeight="1" x14ac:dyDescent="0.2">
      <c r="B162" s="149"/>
      <c r="C162" s="191" t="s">
        <v>359</v>
      </c>
      <c r="D162" s="191" t="s">
        <v>262</v>
      </c>
      <c r="E162" s="192" t="s">
        <v>2628</v>
      </c>
      <c r="F162" s="193" t="s">
        <v>2629</v>
      </c>
      <c r="G162" s="194" t="s">
        <v>254</v>
      </c>
      <c r="H162" s="195">
        <v>9</v>
      </c>
      <c r="I162" s="196"/>
      <c r="J162" s="195">
        <f t="shared" si="10"/>
        <v>0</v>
      </c>
      <c r="K162" s="197"/>
      <c r="L162" s="198"/>
      <c r="M162" s="199" t="s">
        <v>1</v>
      </c>
      <c r="N162" s="200" t="s">
        <v>42</v>
      </c>
      <c r="P162" s="159">
        <f t="shared" si="11"/>
        <v>0</v>
      </c>
      <c r="Q162" s="159">
        <v>0</v>
      </c>
      <c r="R162" s="159">
        <f t="shared" si="12"/>
        <v>0</v>
      </c>
      <c r="S162" s="159">
        <v>0</v>
      </c>
      <c r="T162" s="160">
        <f t="shared" si="13"/>
        <v>0</v>
      </c>
      <c r="AR162" s="161" t="s">
        <v>903</v>
      </c>
      <c r="AT162" s="161" t="s">
        <v>262</v>
      </c>
      <c r="AU162" s="161" t="s">
        <v>85</v>
      </c>
      <c r="AY162" s="17" t="s">
        <v>167</v>
      </c>
      <c r="BE162" s="96">
        <f t="shared" si="14"/>
        <v>0</v>
      </c>
      <c r="BF162" s="96">
        <f t="shared" si="15"/>
        <v>0</v>
      </c>
      <c r="BG162" s="96">
        <f t="shared" si="16"/>
        <v>0</v>
      </c>
      <c r="BH162" s="96">
        <f t="shared" si="17"/>
        <v>0</v>
      </c>
      <c r="BI162" s="96">
        <f t="shared" si="18"/>
        <v>0</v>
      </c>
      <c r="BJ162" s="17" t="s">
        <v>85</v>
      </c>
      <c r="BK162" s="162">
        <f t="shared" si="19"/>
        <v>0</v>
      </c>
      <c r="BL162" s="17" t="s">
        <v>344</v>
      </c>
      <c r="BM162" s="161" t="s">
        <v>362</v>
      </c>
    </row>
    <row r="163" spans="2:65" s="1" customFormat="1" ht="24.2" customHeight="1" x14ac:dyDescent="0.2">
      <c r="B163" s="149"/>
      <c r="C163" s="150" t="s">
        <v>265</v>
      </c>
      <c r="D163" s="150" t="s">
        <v>169</v>
      </c>
      <c r="E163" s="151" t="s">
        <v>2630</v>
      </c>
      <c r="F163" s="152" t="s">
        <v>2631</v>
      </c>
      <c r="G163" s="153" t="s">
        <v>254</v>
      </c>
      <c r="H163" s="154">
        <v>20</v>
      </c>
      <c r="I163" s="155"/>
      <c r="J163" s="154">
        <f t="shared" si="10"/>
        <v>0</v>
      </c>
      <c r="K163" s="156"/>
      <c r="L163" s="33"/>
      <c r="M163" s="157" t="s">
        <v>1</v>
      </c>
      <c r="N163" s="158" t="s">
        <v>42</v>
      </c>
      <c r="P163" s="159">
        <f t="shared" si="11"/>
        <v>0</v>
      </c>
      <c r="Q163" s="159">
        <v>0</v>
      </c>
      <c r="R163" s="159">
        <f t="shared" si="12"/>
        <v>0</v>
      </c>
      <c r="S163" s="159">
        <v>0</v>
      </c>
      <c r="T163" s="160">
        <f t="shared" si="13"/>
        <v>0</v>
      </c>
      <c r="AR163" s="161" t="s">
        <v>344</v>
      </c>
      <c r="AT163" s="161" t="s">
        <v>169</v>
      </c>
      <c r="AU163" s="161" t="s">
        <v>85</v>
      </c>
      <c r="AY163" s="17" t="s">
        <v>167</v>
      </c>
      <c r="BE163" s="96">
        <f t="shared" si="14"/>
        <v>0</v>
      </c>
      <c r="BF163" s="96">
        <f t="shared" si="15"/>
        <v>0</v>
      </c>
      <c r="BG163" s="96">
        <f t="shared" si="16"/>
        <v>0</v>
      </c>
      <c r="BH163" s="96">
        <f t="shared" si="17"/>
        <v>0</v>
      </c>
      <c r="BI163" s="96">
        <f t="shared" si="18"/>
        <v>0</v>
      </c>
      <c r="BJ163" s="17" t="s">
        <v>85</v>
      </c>
      <c r="BK163" s="162">
        <f t="shared" si="19"/>
        <v>0</v>
      </c>
      <c r="BL163" s="17" t="s">
        <v>344</v>
      </c>
      <c r="BM163" s="161" t="s">
        <v>366</v>
      </c>
    </row>
    <row r="164" spans="2:65" s="1" customFormat="1" ht="24.2" customHeight="1" x14ac:dyDescent="0.2">
      <c r="B164" s="149"/>
      <c r="C164" s="191" t="s">
        <v>368</v>
      </c>
      <c r="D164" s="191" t="s">
        <v>262</v>
      </c>
      <c r="E164" s="192" t="s">
        <v>2632</v>
      </c>
      <c r="F164" s="193" t="s">
        <v>2633</v>
      </c>
      <c r="G164" s="194" t="s">
        <v>254</v>
      </c>
      <c r="H164" s="195">
        <v>20</v>
      </c>
      <c r="I164" s="196"/>
      <c r="J164" s="195">
        <f t="shared" si="10"/>
        <v>0</v>
      </c>
      <c r="K164" s="197"/>
      <c r="L164" s="198"/>
      <c r="M164" s="199" t="s">
        <v>1</v>
      </c>
      <c r="N164" s="200" t="s">
        <v>42</v>
      </c>
      <c r="P164" s="159">
        <f t="shared" si="11"/>
        <v>0</v>
      </c>
      <c r="Q164" s="159">
        <v>0</v>
      </c>
      <c r="R164" s="159">
        <f t="shared" si="12"/>
        <v>0</v>
      </c>
      <c r="S164" s="159">
        <v>0</v>
      </c>
      <c r="T164" s="160">
        <f t="shared" si="13"/>
        <v>0</v>
      </c>
      <c r="AR164" s="161" t="s">
        <v>903</v>
      </c>
      <c r="AT164" s="161" t="s">
        <v>262</v>
      </c>
      <c r="AU164" s="161" t="s">
        <v>85</v>
      </c>
      <c r="AY164" s="17" t="s">
        <v>167</v>
      </c>
      <c r="BE164" s="96">
        <f t="shared" si="14"/>
        <v>0</v>
      </c>
      <c r="BF164" s="96">
        <f t="shared" si="15"/>
        <v>0</v>
      </c>
      <c r="BG164" s="96">
        <f t="shared" si="16"/>
        <v>0</v>
      </c>
      <c r="BH164" s="96">
        <f t="shared" si="17"/>
        <v>0</v>
      </c>
      <c r="BI164" s="96">
        <f t="shared" si="18"/>
        <v>0</v>
      </c>
      <c r="BJ164" s="17" t="s">
        <v>85</v>
      </c>
      <c r="BK164" s="162">
        <f t="shared" si="19"/>
        <v>0</v>
      </c>
      <c r="BL164" s="17" t="s">
        <v>344</v>
      </c>
      <c r="BM164" s="161" t="s">
        <v>371</v>
      </c>
    </row>
    <row r="165" spans="2:65" s="1" customFormat="1" ht="24.2" customHeight="1" x14ac:dyDescent="0.2">
      <c r="B165" s="149"/>
      <c r="C165" s="150" t="s">
        <v>269</v>
      </c>
      <c r="D165" s="150" t="s">
        <v>169</v>
      </c>
      <c r="E165" s="151" t="s">
        <v>2634</v>
      </c>
      <c r="F165" s="152" t="s">
        <v>2635</v>
      </c>
      <c r="G165" s="153" t="s">
        <v>254</v>
      </c>
      <c r="H165" s="154">
        <v>8</v>
      </c>
      <c r="I165" s="155"/>
      <c r="J165" s="154">
        <f t="shared" si="10"/>
        <v>0</v>
      </c>
      <c r="K165" s="156"/>
      <c r="L165" s="33"/>
      <c r="M165" s="157" t="s">
        <v>1</v>
      </c>
      <c r="N165" s="158" t="s">
        <v>42</v>
      </c>
      <c r="P165" s="159">
        <f t="shared" si="11"/>
        <v>0</v>
      </c>
      <c r="Q165" s="159">
        <v>0</v>
      </c>
      <c r="R165" s="159">
        <f t="shared" si="12"/>
        <v>0</v>
      </c>
      <c r="S165" s="159">
        <v>0</v>
      </c>
      <c r="T165" s="160">
        <f t="shared" si="13"/>
        <v>0</v>
      </c>
      <c r="AR165" s="161" t="s">
        <v>344</v>
      </c>
      <c r="AT165" s="161" t="s">
        <v>169</v>
      </c>
      <c r="AU165" s="161" t="s">
        <v>85</v>
      </c>
      <c r="AY165" s="17" t="s">
        <v>167</v>
      </c>
      <c r="BE165" s="96">
        <f t="shared" si="14"/>
        <v>0</v>
      </c>
      <c r="BF165" s="96">
        <f t="shared" si="15"/>
        <v>0</v>
      </c>
      <c r="BG165" s="96">
        <f t="shared" si="16"/>
        <v>0</v>
      </c>
      <c r="BH165" s="96">
        <f t="shared" si="17"/>
        <v>0</v>
      </c>
      <c r="BI165" s="96">
        <f t="shared" si="18"/>
        <v>0</v>
      </c>
      <c r="BJ165" s="17" t="s">
        <v>85</v>
      </c>
      <c r="BK165" s="162">
        <f t="shared" si="19"/>
        <v>0</v>
      </c>
      <c r="BL165" s="17" t="s">
        <v>344</v>
      </c>
      <c r="BM165" s="161" t="s">
        <v>374</v>
      </c>
    </row>
    <row r="166" spans="2:65" s="1" customFormat="1" ht="24.2" customHeight="1" x14ac:dyDescent="0.2">
      <c r="B166" s="149"/>
      <c r="C166" s="191" t="s">
        <v>375</v>
      </c>
      <c r="D166" s="191" t="s">
        <v>262</v>
      </c>
      <c r="E166" s="192" t="s">
        <v>2636</v>
      </c>
      <c r="F166" s="193" t="s">
        <v>2637</v>
      </c>
      <c r="G166" s="194" t="s">
        <v>254</v>
      </c>
      <c r="H166" s="195">
        <v>8</v>
      </c>
      <c r="I166" s="196"/>
      <c r="J166" s="195">
        <f t="shared" si="10"/>
        <v>0</v>
      </c>
      <c r="K166" s="197"/>
      <c r="L166" s="198"/>
      <c r="M166" s="199" t="s">
        <v>1</v>
      </c>
      <c r="N166" s="200" t="s">
        <v>42</v>
      </c>
      <c r="P166" s="159">
        <f t="shared" si="11"/>
        <v>0</v>
      </c>
      <c r="Q166" s="159">
        <v>0</v>
      </c>
      <c r="R166" s="159">
        <f t="shared" si="12"/>
        <v>0</v>
      </c>
      <c r="S166" s="159">
        <v>0</v>
      </c>
      <c r="T166" s="160">
        <f t="shared" si="13"/>
        <v>0</v>
      </c>
      <c r="AR166" s="161" t="s">
        <v>903</v>
      </c>
      <c r="AT166" s="161" t="s">
        <v>262</v>
      </c>
      <c r="AU166" s="161" t="s">
        <v>85</v>
      </c>
      <c r="AY166" s="17" t="s">
        <v>167</v>
      </c>
      <c r="BE166" s="96">
        <f t="shared" si="14"/>
        <v>0</v>
      </c>
      <c r="BF166" s="96">
        <f t="shared" si="15"/>
        <v>0</v>
      </c>
      <c r="BG166" s="96">
        <f t="shared" si="16"/>
        <v>0</v>
      </c>
      <c r="BH166" s="96">
        <f t="shared" si="17"/>
        <v>0</v>
      </c>
      <c r="BI166" s="96">
        <f t="shared" si="18"/>
        <v>0</v>
      </c>
      <c r="BJ166" s="17" t="s">
        <v>85</v>
      </c>
      <c r="BK166" s="162">
        <f t="shared" si="19"/>
        <v>0</v>
      </c>
      <c r="BL166" s="17" t="s">
        <v>344</v>
      </c>
      <c r="BM166" s="161" t="s">
        <v>378</v>
      </c>
    </row>
    <row r="167" spans="2:65" s="1" customFormat="1" ht="16.5" customHeight="1" x14ac:dyDescent="0.2">
      <c r="B167" s="149"/>
      <c r="C167" s="191" t="s">
        <v>272</v>
      </c>
      <c r="D167" s="191" t="s">
        <v>262</v>
      </c>
      <c r="E167" s="192" t="s">
        <v>2638</v>
      </c>
      <c r="F167" s="193" t="s">
        <v>2639</v>
      </c>
      <c r="G167" s="194" t="s">
        <v>254</v>
      </c>
      <c r="H167" s="195">
        <v>39</v>
      </c>
      <c r="I167" s="196"/>
      <c r="J167" s="195">
        <f t="shared" si="10"/>
        <v>0</v>
      </c>
      <c r="K167" s="197"/>
      <c r="L167" s="198"/>
      <c r="M167" s="199" t="s">
        <v>1</v>
      </c>
      <c r="N167" s="200" t="s">
        <v>42</v>
      </c>
      <c r="P167" s="159">
        <f t="shared" si="11"/>
        <v>0</v>
      </c>
      <c r="Q167" s="159">
        <v>0</v>
      </c>
      <c r="R167" s="159">
        <f t="shared" si="12"/>
        <v>0</v>
      </c>
      <c r="S167" s="159">
        <v>0</v>
      </c>
      <c r="T167" s="160">
        <f t="shared" si="13"/>
        <v>0</v>
      </c>
      <c r="AR167" s="161" t="s">
        <v>903</v>
      </c>
      <c r="AT167" s="161" t="s">
        <v>262</v>
      </c>
      <c r="AU167" s="161" t="s">
        <v>85</v>
      </c>
      <c r="AY167" s="17" t="s">
        <v>167</v>
      </c>
      <c r="BE167" s="96">
        <f t="shared" si="14"/>
        <v>0</v>
      </c>
      <c r="BF167" s="96">
        <f t="shared" si="15"/>
        <v>0</v>
      </c>
      <c r="BG167" s="96">
        <f t="shared" si="16"/>
        <v>0</v>
      </c>
      <c r="BH167" s="96">
        <f t="shared" si="17"/>
        <v>0</v>
      </c>
      <c r="BI167" s="96">
        <f t="shared" si="18"/>
        <v>0</v>
      </c>
      <c r="BJ167" s="17" t="s">
        <v>85</v>
      </c>
      <c r="BK167" s="162">
        <f t="shared" si="19"/>
        <v>0</v>
      </c>
      <c r="BL167" s="17" t="s">
        <v>344</v>
      </c>
      <c r="BM167" s="161" t="s">
        <v>381</v>
      </c>
    </row>
    <row r="168" spans="2:65" s="1" customFormat="1" ht="16.5" customHeight="1" x14ac:dyDescent="0.2">
      <c r="B168" s="149"/>
      <c r="C168" s="191" t="s">
        <v>383</v>
      </c>
      <c r="D168" s="191" t="s">
        <v>262</v>
      </c>
      <c r="E168" s="192" t="s">
        <v>2640</v>
      </c>
      <c r="F168" s="193" t="s">
        <v>2641</v>
      </c>
      <c r="G168" s="194" t="s">
        <v>254</v>
      </c>
      <c r="H168" s="195">
        <v>35</v>
      </c>
      <c r="I168" s="196"/>
      <c r="J168" s="195">
        <f t="shared" si="10"/>
        <v>0</v>
      </c>
      <c r="K168" s="197"/>
      <c r="L168" s="198"/>
      <c r="M168" s="199" t="s">
        <v>1</v>
      </c>
      <c r="N168" s="200" t="s">
        <v>42</v>
      </c>
      <c r="P168" s="159">
        <f t="shared" si="11"/>
        <v>0</v>
      </c>
      <c r="Q168" s="159">
        <v>0</v>
      </c>
      <c r="R168" s="159">
        <f t="shared" si="12"/>
        <v>0</v>
      </c>
      <c r="S168" s="159">
        <v>0</v>
      </c>
      <c r="T168" s="160">
        <f t="shared" si="13"/>
        <v>0</v>
      </c>
      <c r="AR168" s="161" t="s">
        <v>903</v>
      </c>
      <c r="AT168" s="161" t="s">
        <v>262</v>
      </c>
      <c r="AU168" s="161" t="s">
        <v>85</v>
      </c>
      <c r="AY168" s="17" t="s">
        <v>167</v>
      </c>
      <c r="BE168" s="96">
        <f t="shared" si="14"/>
        <v>0</v>
      </c>
      <c r="BF168" s="96">
        <f t="shared" si="15"/>
        <v>0</v>
      </c>
      <c r="BG168" s="96">
        <f t="shared" si="16"/>
        <v>0</v>
      </c>
      <c r="BH168" s="96">
        <f t="shared" si="17"/>
        <v>0</v>
      </c>
      <c r="BI168" s="96">
        <f t="shared" si="18"/>
        <v>0</v>
      </c>
      <c r="BJ168" s="17" t="s">
        <v>85</v>
      </c>
      <c r="BK168" s="162">
        <f t="shared" si="19"/>
        <v>0</v>
      </c>
      <c r="BL168" s="17" t="s">
        <v>344</v>
      </c>
      <c r="BM168" s="161" t="s">
        <v>386</v>
      </c>
    </row>
    <row r="169" spans="2:65" s="1" customFormat="1" ht="16.5" customHeight="1" x14ac:dyDescent="0.2">
      <c r="B169" s="149"/>
      <c r="C169" s="191" t="s">
        <v>280</v>
      </c>
      <c r="D169" s="191" t="s">
        <v>262</v>
      </c>
      <c r="E169" s="192" t="s">
        <v>2642</v>
      </c>
      <c r="F169" s="193" t="s">
        <v>2643</v>
      </c>
      <c r="G169" s="194" t="s">
        <v>254</v>
      </c>
      <c r="H169" s="195">
        <v>9</v>
      </c>
      <c r="I169" s="196"/>
      <c r="J169" s="195">
        <f t="shared" si="10"/>
        <v>0</v>
      </c>
      <c r="K169" s="197"/>
      <c r="L169" s="198"/>
      <c r="M169" s="199" t="s">
        <v>1</v>
      </c>
      <c r="N169" s="200" t="s">
        <v>42</v>
      </c>
      <c r="P169" s="159">
        <f t="shared" si="11"/>
        <v>0</v>
      </c>
      <c r="Q169" s="159">
        <v>0</v>
      </c>
      <c r="R169" s="159">
        <f t="shared" si="12"/>
        <v>0</v>
      </c>
      <c r="S169" s="159">
        <v>0</v>
      </c>
      <c r="T169" s="160">
        <f t="shared" si="13"/>
        <v>0</v>
      </c>
      <c r="AR169" s="161" t="s">
        <v>903</v>
      </c>
      <c r="AT169" s="161" t="s">
        <v>262</v>
      </c>
      <c r="AU169" s="161" t="s">
        <v>85</v>
      </c>
      <c r="AY169" s="17" t="s">
        <v>167</v>
      </c>
      <c r="BE169" s="96">
        <f t="shared" si="14"/>
        <v>0</v>
      </c>
      <c r="BF169" s="96">
        <f t="shared" si="15"/>
        <v>0</v>
      </c>
      <c r="BG169" s="96">
        <f t="shared" si="16"/>
        <v>0</v>
      </c>
      <c r="BH169" s="96">
        <f t="shared" si="17"/>
        <v>0</v>
      </c>
      <c r="BI169" s="96">
        <f t="shared" si="18"/>
        <v>0</v>
      </c>
      <c r="BJ169" s="17" t="s">
        <v>85</v>
      </c>
      <c r="BK169" s="162">
        <f t="shared" si="19"/>
        <v>0</v>
      </c>
      <c r="BL169" s="17" t="s">
        <v>344</v>
      </c>
      <c r="BM169" s="161" t="s">
        <v>391</v>
      </c>
    </row>
    <row r="170" spans="2:65" s="1" customFormat="1" ht="16.5" customHeight="1" x14ac:dyDescent="0.2">
      <c r="B170" s="149"/>
      <c r="C170" s="191" t="s">
        <v>395</v>
      </c>
      <c r="D170" s="191" t="s">
        <v>262</v>
      </c>
      <c r="E170" s="192" t="s">
        <v>2644</v>
      </c>
      <c r="F170" s="193" t="s">
        <v>2645</v>
      </c>
      <c r="G170" s="194" t="s">
        <v>254</v>
      </c>
      <c r="H170" s="195">
        <v>2</v>
      </c>
      <c r="I170" s="196"/>
      <c r="J170" s="195">
        <f t="shared" si="10"/>
        <v>0</v>
      </c>
      <c r="K170" s="197"/>
      <c r="L170" s="198"/>
      <c r="M170" s="199" t="s">
        <v>1</v>
      </c>
      <c r="N170" s="200" t="s">
        <v>42</v>
      </c>
      <c r="P170" s="159">
        <f t="shared" si="11"/>
        <v>0</v>
      </c>
      <c r="Q170" s="159">
        <v>0</v>
      </c>
      <c r="R170" s="159">
        <f t="shared" si="12"/>
        <v>0</v>
      </c>
      <c r="S170" s="159">
        <v>0</v>
      </c>
      <c r="T170" s="160">
        <f t="shared" si="13"/>
        <v>0</v>
      </c>
      <c r="AR170" s="161" t="s">
        <v>903</v>
      </c>
      <c r="AT170" s="161" t="s">
        <v>262</v>
      </c>
      <c r="AU170" s="161" t="s">
        <v>85</v>
      </c>
      <c r="AY170" s="17" t="s">
        <v>167</v>
      </c>
      <c r="BE170" s="96">
        <f t="shared" si="14"/>
        <v>0</v>
      </c>
      <c r="BF170" s="96">
        <f t="shared" si="15"/>
        <v>0</v>
      </c>
      <c r="BG170" s="96">
        <f t="shared" si="16"/>
        <v>0</v>
      </c>
      <c r="BH170" s="96">
        <f t="shared" si="17"/>
        <v>0</v>
      </c>
      <c r="BI170" s="96">
        <f t="shared" si="18"/>
        <v>0</v>
      </c>
      <c r="BJ170" s="17" t="s">
        <v>85</v>
      </c>
      <c r="BK170" s="162">
        <f t="shared" si="19"/>
        <v>0</v>
      </c>
      <c r="BL170" s="17" t="s">
        <v>344</v>
      </c>
      <c r="BM170" s="161" t="s">
        <v>398</v>
      </c>
    </row>
    <row r="171" spans="2:65" s="1" customFormat="1" ht="24.2" customHeight="1" x14ac:dyDescent="0.2">
      <c r="B171" s="149"/>
      <c r="C171" s="150" t="s">
        <v>283</v>
      </c>
      <c r="D171" s="150" t="s">
        <v>169</v>
      </c>
      <c r="E171" s="151" t="s">
        <v>2646</v>
      </c>
      <c r="F171" s="152" t="s">
        <v>2647</v>
      </c>
      <c r="G171" s="153" t="s">
        <v>254</v>
      </c>
      <c r="H171" s="154">
        <v>1</v>
      </c>
      <c r="I171" s="155"/>
      <c r="J171" s="154">
        <f t="shared" si="10"/>
        <v>0</v>
      </c>
      <c r="K171" s="156"/>
      <c r="L171" s="33"/>
      <c r="M171" s="157" t="s">
        <v>1</v>
      </c>
      <c r="N171" s="158" t="s">
        <v>42</v>
      </c>
      <c r="P171" s="159">
        <f t="shared" si="11"/>
        <v>0</v>
      </c>
      <c r="Q171" s="159">
        <v>0</v>
      </c>
      <c r="R171" s="159">
        <f t="shared" si="12"/>
        <v>0</v>
      </c>
      <c r="S171" s="159">
        <v>0</v>
      </c>
      <c r="T171" s="160">
        <f t="shared" si="13"/>
        <v>0</v>
      </c>
      <c r="AR171" s="161" t="s">
        <v>344</v>
      </c>
      <c r="AT171" s="161" t="s">
        <v>169</v>
      </c>
      <c r="AU171" s="161" t="s">
        <v>85</v>
      </c>
      <c r="AY171" s="17" t="s">
        <v>167</v>
      </c>
      <c r="BE171" s="96">
        <f t="shared" si="14"/>
        <v>0</v>
      </c>
      <c r="BF171" s="96">
        <f t="shared" si="15"/>
        <v>0</v>
      </c>
      <c r="BG171" s="96">
        <f t="shared" si="16"/>
        <v>0</v>
      </c>
      <c r="BH171" s="96">
        <f t="shared" si="17"/>
        <v>0</v>
      </c>
      <c r="BI171" s="96">
        <f t="shared" si="18"/>
        <v>0</v>
      </c>
      <c r="BJ171" s="17" t="s">
        <v>85</v>
      </c>
      <c r="BK171" s="162">
        <f t="shared" si="19"/>
        <v>0</v>
      </c>
      <c r="BL171" s="17" t="s">
        <v>344</v>
      </c>
      <c r="BM171" s="161" t="s">
        <v>403</v>
      </c>
    </row>
    <row r="172" spans="2:65" s="1" customFormat="1" ht="24.2" customHeight="1" x14ac:dyDescent="0.2">
      <c r="B172" s="149"/>
      <c r="C172" s="191" t="s">
        <v>405</v>
      </c>
      <c r="D172" s="191" t="s">
        <v>262</v>
      </c>
      <c r="E172" s="192" t="s">
        <v>2648</v>
      </c>
      <c r="F172" s="193" t="s">
        <v>2649</v>
      </c>
      <c r="G172" s="194" t="s">
        <v>254</v>
      </c>
      <c r="H172" s="195">
        <v>1</v>
      </c>
      <c r="I172" s="196"/>
      <c r="J172" s="195">
        <f t="shared" si="10"/>
        <v>0</v>
      </c>
      <c r="K172" s="197"/>
      <c r="L172" s="198"/>
      <c r="M172" s="199" t="s">
        <v>1</v>
      </c>
      <c r="N172" s="200" t="s">
        <v>42</v>
      </c>
      <c r="P172" s="159">
        <f t="shared" si="11"/>
        <v>0</v>
      </c>
      <c r="Q172" s="159">
        <v>0</v>
      </c>
      <c r="R172" s="159">
        <f t="shared" si="12"/>
        <v>0</v>
      </c>
      <c r="S172" s="159">
        <v>0</v>
      </c>
      <c r="T172" s="160">
        <f t="shared" si="13"/>
        <v>0</v>
      </c>
      <c r="AR172" s="161" t="s">
        <v>903</v>
      </c>
      <c r="AT172" s="161" t="s">
        <v>262</v>
      </c>
      <c r="AU172" s="161" t="s">
        <v>85</v>
      </c>
      <c r="AY172" s="17" t="s">
        <v>167</v>
      </c>
      <c r="BE172" s="96">
        <f t="shared" si="14"/>
        <v>0</v>
      </c>
      <c r="BF172" s="96">
        <f t="shared" si="15"/>
        <v>0</v>
      </c>
      <c r="BG172" s="96">
        <f t="shared" si="16"/>
        <v>0</v>
      </c>
      <c r="BH172" s="96">
        <f t="shared" si="17"/>
        <v>0</v>
      </c>
      <c r="BI172" s="96">
        <f t="shared" si="18"/>
        <v>0</v>
      </c>
      <c r="BJ172" s="17" t="s">
        <v>85</v>
      </c>
      <c r="BK172" s="162">
        <f t="shared" si="19"/>
        <v>0</v>
      </c>
      <c r="BL172" s="17" t="s">
        <v>344</v>
      </c>
      <c r="BM172" s="161" t="s">
        <v>408</v>
      </c>
    </row>
    <row r="173" spans="2:65" s="1" customFormat="1" ht="16.5" customHeight="1" x14ac:dyDescent="0.2">
      <c r="B173" s="149"/>
      <c r="C173" s="150" t="s">
        <v>287</v>
      </c>
      <c r="D173" s="150" t="s">
        <v>169</v>
      </c>
      <c r="E173" s="151" t="s">
        <v>2650</v>
      </c>
      <c r="F173" s="152" t="s">
        <v>2651</v>
      </c>
      <c r="G173" s="153" t="s">
        <v>254</v>
      </c>
      <c r="H173" s="154">
        <v>40</v>
      </c>
      <c r="I173" s="155"/>
      <c r="J173" s="154">
        <f t="shared" si="10"/>
        <v>0</v>
      </c>
      <c r="K173" s="156"/>
      <c r="L173" s="33"/>
      <c r="M173" s="157" t="s">
        <v>1</v>
      </c>
      <c r="N173" s="158" t="s">
        <v>42</v>
      </c>
      <c r="P173" s="159">
        <f t="shared" si="11"/>
        <v>0</v>
      </c>
      <c r="Q173" s="159">
        <v>0</v>
      </c>
      <c r="R173" s="159">
        <f t="shared" si="12"/>
        <v>0</v>
      </c>
      <c r="S173" s="159">
        <v>0</v>
      </c>
      <c r="T173" s="160">
        <f t="shared" si="13"/>
        <v>0</v>
      </c>
      <c r="AR173" s="161" t="s">
        <v>344</v>
      </c>
      <c r="AT173" s="161" t="s">
        <v>169</v>
      </c>
      <c r="AU173" s="161" t="s">
        <v>85</v>
      </c>
      <c r="AY173" s="17" t="s">
        <v>167</v>
      </c>
      <c r="BE173" s="96">
        <f t="shared" si="14"/>
        <v>0</v>
      </c>
      <c r="BF173" s="96">
        <f t="shared" si="15"/>
        <v>0</v>
      </c>
      <c r="BG173" s="96">
        <f t="shared" si="16"/>
        <v>0</v>
      </c>
      <c r="BH173" s="96">
        <f t="shared" si="17"/>
        <v>0</v>
      </c>
      <c r="BI173" s="96">
        <f t="shared" si="18"/>
        <v>0</v>
      </c>
      <c r="BJ173" s="17" t="s">
        <v>85</v>
      </c>
      <c r="BK173" s="162">
        <f t="shared" si="19"/>
        <v>0</v>
      </c>
      <c r="BL173" s="17" t="s">
        <v>344</v>
      </c>
      <c r="BM173" s="161" t="s">
        <v>412</v>
      </c>
    </row>
    <row r="174" spans="2:65" s="1" customFormat="1" ht="16.5" customHeight="1" x14ac:dyDescent="0.2">
      <c r="B174" s="149"/>
      <c r="C174" s="191" t="s">
        <v>415</v>
      </c>
      <c r="D174" s="191" t="s">
        <v>262</v>
      </c>
      <c r="E174" s="192" t="s">
        <v>2652</v>
      </c>
      <c r="F174" s="193" t="s">
        <v>2653</v>
      </c>
      <c r="G174" s="194" t="s">
        <v>254</v>
      </c>
      <c r="H174" s="195">
        <v>40</v>
      </c>
      <c r="I174" s="196"/>
      <c r="J174" s="195">
        <f t="shared" si="10"/>
        <v>0</v>
      </c>
      <c r="K174" s="197"/>
      <c r="L174" s="198"/>
      <c r="M174" s="199" t="s">
        <v>1</v>
      </c>
      <c r="N174" s="200" t="s">
        <v>42</v>
      </c>
      <c r="P174" s="159">
        <f t="shared" si="11"/>
        <v>0</v>
      </c>
      <c r="Q174" s="159">
        <v>0</v>
      </c>
      <c r="R174" s="159">
        <f t="shared" si="12"/>
        <v>0</v>
      </c>
      <c r="S174" s="159">
        <v>0</v>
      </c>
      <c r="T174" s="160">
        <f t="shared" si="13"/>
        <v>0</v>
      </c>
      <c r="AR174" s="161" t="s">
        <v>903</v>
      </c>
      <c r="AT174" s="161" t="s">
        <v>262</v>
      </c>
      <c r="AU174" s="161" t="s">
        <v>85</v>
      </c>
      <c r="AY174" s="17" t="s">
        <v>167</v>
      </c>
      <c r="BE174" s="96">
        <f t="shared" si="14"/>
        <v>0</v>
      </c>
      <c r="BF174" s="96">
        <f t="shared" si="15"/>
        <v>0</v>
      </c>
      <c r="BG174" s="96">
        <f t="shared" si="16"/>
        <v>0</v>
      </c>
      <c r="BH174" s="96">
        <f t="shared" si="17"/>
        <v>0</v>
      </c>
      <c r="BI174" s="96">
        <f t="shared" si="18"/>
        <v>0</v>
      </c>
      <c r="BJ174" s="17" t="s">
        <v>85</v>
      </c>
      <c r="BK174" s="162">
        <f t="shared" si="19"/>
        <v>0</v>
      </c>
      <c r="BL174" s="17" t="s">
        <v>344</v>
      </c>
      <c r="BM174" s="161" t="s">
        <v>418</v>
      </c>
    </row>
    <row r="175" spans="2:65" s="1" customFormat="1" ht="24.2" customHeight="1" x14ac:dyDescent="0.2">
      <c r="B175" s="149"/>
      <c r="C175" s="150" t="s">
        <v>290</v>
      </c>
      <c r="D175" s="150" t="s">
        <v>169</v>
      </c>
      <c r="E175" s="151" t="s">
        <v>2654</v>
      </c>
      <c r="F175" s="152" t="s">
        <v>2655</v>
      </c>
      <c r="G175" s="153" t="s">
        <v>254</v>
      </c>
      <c r="H175" s="154">
        <v>209</v>
      </c>
      <c r="I175" s="155"/>
      <c r="J175" s="154">
        <f t="shared" si="10"/>
        <v>0</v>
      </c>
      <c r="K175" s="156"/>
      <c r="L175" s="33"/>
      <c r="M175" s="157" t="s">
        <v>1</v>
      </c>
      <c r="N175" s="158" t="s">
        <v>42</v>
      </c>
      <c r="P175" s="159">
        <f t="shared" si="11"/>
        <v>0</v>
      </c>
      <c r="Q175" s="159">
        <v>0</v>
      </c>
      <c r="R175" s="159">
        <f t="shared" si="12"/>
        <v>0</v>
      </c>
      <c r="S175" s="159">
        <v>0</v>
      </c>
      <c r="T175" s="160">
        <f t="shared" si="13"/>
        <v>0</v>
      </c>
      <c r="AR175" s="161" t="s">
        <v>344</v>
      </c>
      <c r="AT175" s="161" t="s">
        <v>169</v>
      </c>
      <c r="AU175" s="161" t="s">
        <v>85</v>
      </c>
      <c r="AY175" s="17" t="s">
        <v>167</v>
      </c>
      <c r="BE175" s="96">
        <f t="shared" si="14"/>
        <v>0</v>
      </c>
      <c r="BF175" s="96">
        <f t="shared" si="15"/>
        <v>0</v>
      </c>
      <c r="BG175" s="96">
        <f t="shared" si="16"/>
        <v>0</v>
      </c>
      <c r="BH175" s="96">
        <f t="shared" si="17"/>
        <v>0</v>
      </c>
      <c r="BI175" s="96">
        <f t="shared" si="18"/>
        <v>0</v>
      </c>
      <c r="BJ175" s="17" t="s">
        <v>85</v>
      </c>
      <c r="BK175" s="162">
        <f t="shared" si="19"/>
        <v>0</v>
      </c>
      <c r="BL175" s="17" t="s">
        <v>344</v>
      </c>
      <c r="BM175" s="161" t="s">
        <v>422</v>
      </c>
    </row>
    <row r="176" spans="2:65" s="1" customFormat="1" ht="24.2" customHeight="1" x14ac:dyDescent="0.2">
      <c r="B176" s="149"/>
      <c r="C176" s="191" t="s">
        <v>424</v>
      </c>
      <c r="D176" s="191" t="s">
        <v>262</v>
      </c>
      <c r="E176" s="192" t="s">
        <v>2656</v>
      </c>
      <c r="F176" s="193" t="s">
        <v>2657</v>
      </c>
      <c r="G176" s="194" t="s">
        <v>254</v>
      </c>
      <c r="H176" s="195">
        <v>209</v>
      </c>
      <c r="I176" s="196"/>
      <c r="J176" s="195">
        <f t="shared" si="10"/>
        <v>0</v>
      </c>
      <c r="K176" s="197"/>
      <c r="L176" s="198"/>
      <c r="M176" s="199" t="s">
        <v>1</v>
      </c>
      <c r="N176" s="200" t="s">
        <v>42</v>
      </c>
      <c r="P176" s="159">
        <f t="shared" si="11"/>
        <v>0</v>
      </c>
      <c r="Q176" s="159">
        <v>0</v>
      </c>
      <c r="R176" s="159">
        <f t="shared" si="12"/>
        <v>0</v>
      </c>
      <c r="S176" s="159">
        <v>0</v>
      </c>
      <c r="T176" s="160">
        <f t="shared" si="13"/>
        <v>0</v>
      </c>
      <c r="AR176" s="161" t="s">
        <v>903</v>
      </c>
      <c r="AT176" s="161" t="s">
        <v>262</v>
      </c>
      <c r="AU176" s="161" t="s">
        <v>85</v>
      </c>
      <c r="AY176" s="17" t="s">
        <v>167</v>
      </c>
      <c r="BE176" s="96">
        <f t="shared" si="14"/>
        <v>0</v>
      </c>
      <c r="BF176" s="96">
        <f t="shared" si="15"/>
        <v>0</v>
      </c>
      <c r="BG176" s="96">
        <f t="shared" si="16"/>
        <v>0</v>
      </c>
      <c r="BH176" s="96">
        <f t="shared" si="17"/>
        <v>0</v>
      </c>
      <c r="BI176" s="96">
        <f t="shared" si="18"/>
        <v>0</v>
      </c>
      <c r="BJ176" s="17" t="s">
        <v>85</v>
      </c>
      <c r="BK176" s="162">
        <f t="shared" si="19"/>
        <v>0</v>
      </c>
      <c r="BL176" s="17" t="s">
        <v>344</v>
      </c>
      <c r="BM176" s="161" t="s">
        <v>427</v>
      </c>
    </row>
    <row r="177" spans="2:65" s="1" customFormat="1" ht="24.2" customHeight="1" x14ac:dyDescent="0.2">
      <c r="B177" s="149"/>
      <c r="C177" s="150" t="s">
        <v>296</v>
      </c>
      <c r="D177" s="150" t="s">
        <v>169</v>
      </c>
      <c r="E177" s="151" t="s">
        <v>2658</v>
      </c>
      <c r="F177" s="152" t="s">
        <v>2659</v>
      </c>
      <c r="G177" s="153" t="s">
        <v>254</v>
      </c>
      <c r="H177" s="154">
        <v>1</v>
      </c>
      <c r="I177" s="155"/>
      <c r="J177" s="154">
        <f t="shared" si="10"/>
        <v>0</v>
      </c>
      <c r="K177" s="156"/>
      <c r="L177" s="33"/>
      <c r="M177" s="157" t="s">
        <v>1</v>
      </c>
      <c r="N177" s="158" t="s">
        <v>42</v>
      </c>
      <c r="P177" s="159">
        <f t="shared" si="11"/>
        <v>0</v>
      </c>
      <c r="Q177" s="159">
        <v>0</v>
      </c>
      <c r="R177" s="159">
        <f t="shared" si="12"/>
        <v>0</v>
      </c>
      <c r="S177" s="159">
        <v>0</v>
      </c>
      <c r="T177" s="160">
        <f t="shared" si="13"/>
        <v>0</v>
      </c>
      <c r="AR177" s="161" t="s">
        <v>344</v>
      </c>
      <c r="AT177" s="161" t="s">
        <v>169</v>
      </c>
      <c r="AU177" s="161" t="s">
        <v>85</v>
      </c>
      <c r="AY177" s="17" t="s">
        <v>167</v>
      </c>
      <c r="BE177" s="96">
        <f t="shared" si="14"/>
        <v>0</v>
      </c>
      <c r="BF177" s="96">
        <f t="shared" si="15"/>
        <v>0</v>
      </c>
      <c r="BG177" s="96">
        <f t="shared" si="16"/>
        <v>0</v>
      </c>
      <c r="BH177" s="96">
        <f t="shared" si="17"/>
        <v>0</v>
      </c>
      <c r="BI177" s="96">
        <f t="shared" si="18"/>
        <v>0</v>
      </c>
      <c r="BJ177" s="17" t="s">
        <v>85</v>
      </c>
      <c r="BK177" s="162">
        <f t="shared" si="19"/>
        <v>0</v>
      </c>
      <c r="BL177" s="17" t="s">
        <v>344</v>
      </c>
      <c r="BM177" s="161" t="s">
        <v>430</v>
      </c>
    </row>
    <row r="178" spans="2:65" s="1" customFormat="1" ht="24.2" customHeight="1" x14ac:dyDescent="0.2">
      <c r="B178" s="149"/>
      <c r="C178" s="191" t="s">
        <v>431</v>
      </c>
      <c r="D178" s="191" t="s">
        <v>262</v>
      </c>
      <c r="E178" s="192" t="s">
        <v>2660</v>
      </c>
      <c r="F178" s="193" t="s">
        <v>2661</v>
      </c>
      <c r="G178" s="194" t="s">
        <v>254</v>
      </c>
      <c r="H178" s="195">
        <v>1</v>
      </c>
      <c r="I178" s="196"/>
      <c r="J178" s="195">
        <f t="shared" si="10"/>
        <v>0</v>
      </c>
      <c r="K178" s="197"/>
      <c r="L178" s="198"/>
      <c r="M178" s="199" t="s">
        <v>1</v>
      </c>
      <c r="N178" s="200" t="s">
        <v>42</v>
      </c>
      <c r="P178" s="159">
        <f t="shared" si="11"/>
        <v>0</v>
      </c>
      <c r="Q178" s="159">
        <v>0</v>
      </c>
      <c r="R178" s="159">
        <f t="shared" si="12"/>
        <v>0</v>
      </c>
      <c r="S178" s="159">
        <v>0</v>
      </c>
      <c r="T178" s="160">
        <f t="shared" si="13"/>
        <v>0</v>
      </c>
      <c r="AR178" s="161" t="s">
        <v>903</v>
      </c>
      <c r="AT178" s="161" t="s">
        <v>262</v>
      </c>
      <c r="AU178" s="161" t="s">
        <v>85</v>
      </c>
      <c r="AY178" s="17" t="s">
        <v>167</v>
      </c>
      <c r="BE178" s="96">
        <f t="shared" si="14"/>
        <v>0</v>
      </c>
      <c r="BF178" s="96">
        <f t="shared" si="15"/>
        <v>0</v>
      </c>
      <c r="BG178" s="96">
        <f t="shared" si="16"/>
        <v>0</v>
      </c>
      <c r="BH178" s="96">
        <f t="shared" si="17"/>
        <v>0</v>
      </c>
      <c r="BI178" s="96">
        <f t="shared" si="18"/>
        <v>0</v>
      </c>
      <c r="BJ178" s="17" t="s">
        <v>85</v>
      </c>
      <c r="BK178" s="162">
        <f t="shared" si="19"/>
        <v>0</v>
      </c>
      <c r="BL178" s="17" t="s">
        <v>344</v>
      </c>
      <c r="BM178" s="161" t="s">
        <v>434</v>
      </c>
    </row>
    <row r="179" spans="2:65" s="1" customFormat="1" ht="16.5" customHeight="1" x14ac:dyDescent="0.2">
      <c r="B179" s="149"/>
      <c r="C179" s="150" t="s">
        <v>300</v>
      </c>
      <c r="D179" s="150" t="s">
        <v>169</v>
      </c>
      <c r="E179" s="151" t="s">
        <v>2662</v>
      </c>
      <c r="F179" s="152" t="s">
        <v>2663</v>
      </c>
      <c r="G179" s="153" t="s">
        <v>254</v>
      </c>
      <c r="H179" s="154">
        <v>7</v>
      </c>
      <c r="I179" s="155"/>
      <c r="J179" s="154">
        <f t="shared" si="10"/>
        <v>0</v>
      </c>
      <c r="K179" s="156"/>
      <c r="L179" s="33"/>
      <c r="M179" s="157" t="s">
        <v>1</v>
      </c>
      <c r="N179" s="158" t="s">
        <v>42</v>
      </c>
      <c r="P179" s="159">
        <f t="shared" si="11"/>
        <v>0</v>
      </c>
      <c r="Q179" s="159">
        <v>0</v>
      </c>
      <c r="R179" s="159">
        <f t="shared" si="12"/>
        <v>0</v>
      </c>
      <c r="S179" s="159">
        <v>0</v>
      </c>
      <c r="T179" s="160">
        <f t="shared" si="13"/>
        <v>0</v>
      </c>
      <c r="AR179" s="161" t="s">
        <v>344</v>
      </c>
      <c r="AT179" s="161" t="s">
        <v>169</v>
      </c>
      <c r="AU179" s="161" t="s">
        <v>85</v>
      </c>
      <c r="AY179" s="17" t="s">
        <v>167</v>
      </c>
      <c r="BE179" s="96">
        <f t="shared" si="14"/>
        <v>0</v>
      </c>
      <c r="BF179" s="96">
        <f t="shared" si="15"/>
        <v>0</v>
      </c>
      <c r="BG179" s="96">
        <f t="shared" si="16"/>
        <v>0</v>
      </c>
      <c r="BH179" s="96">
        <f t="shared" si="17"/>
        <v>0</v>
      </c>
      <c r="BI179" s="96">
        <f t="shared" si="18"/>
        <v>0</v>
      </c>
      <c r="BJ179" s="17" t="s">
        <v>85</v>
      </c>
      <c r="BK179" s="162">
        <f t="shared" si="19"/>
        <v>0</v>
      </c>
      <c r="BL179" s="17" t="s">
        <v>344</v>
      </c>
      <c r="BM179" s="161" t="s">
        <v>440</v>
      </c>
    </row>
    <row r="180" spans="2:65" s="1" customFormat="1" ht="24.2" customHeight="1" x14ac:dyDescent="0.2">
      <c r="B180" s="149"/>
      <c r="C180" s="191" t="s">
        <v>442</v>
      </c>
      <c r="D180" s="191" t="s">
        <v>262</v>
      </c>
      <c r="E180" s="192" t="s">
        <v>2664</v>
      </c>
      <c r="F180" s="193" t="s">
        <v>2665</v>
      </c>
      <c r="G180" s="194" t="s">
        <v>254</v>
      </c>
      <c r="H180" s="195">
        <v>7</v>
      </c>
      <c r="I180" s="196"/>
      <c r="J180" s="195">
        <f t="shared" si="10"/>
        <v>0</v>
      </c>
      <c r="K180" s="197"/>
      <c r="L180" s="198"/>
      <c r="M180" s="199" t="s">
        <v>1</v>
      </c>
      <c r="N180" s="200" t="s">
        <v>42</v>
      </c>
      <c r="P180" s="159">
        <f t="shared" si="11"/>
        <v>0</v>
      </c>
      <c r="Q180" s="159">
        <v>0</v>
      </c>
      <c r="R180" s="159">
        <f t="shared" si="12"/>
        <v>0</v>
      </c>
      <c r="S180" s="159">
        <v>0</v>
      </c>
      <c r="T180" s="160">
        <f t="shared" si="13"/>
        <v>0</v>
      </c>
      <c r="AR180" s="161" t="s">
        <v>903</v>
      </c>
      <c r="AT180" s="161" t="s">
        <v>262</v>
      </c>
      <c r="AU180" s="161" t="s">
        <v>85</v>
      </c>
      <c r="AY180" s="17" t="s">
        <v>167</v>
      </c>
      <c r="BE180" s="96">
        <f t="shared" si="14"/>
        <v>0</v>
      </c>
      <c r="BF180" s="96">
        <f t="shared" si="15"/>
        <v>0</v>
      </c>
      <c r="BG180" s="96">
        <f t="shared" si="16"/>
        <v>0</v>
      </c>
      <c r="BH180" s="96">
        <f t="shared" si="17"/>
        <v>0</v>
      </c>
      <c r="BI180" s="96">
        <f t="shared" si="18"/>
        <v>0</v>
      </c>
      <c r="BJ180" s="17" t="s">
        <v>85</v>
      </c>
      <c r="BK180" s="162">
        <f t="shared" si="19"/>
        <v>0</v>
      </c>
      <c r="BL180" s="17" t="s">
        <v>344</v>
      </c>
      <c r="BM180" s="161" t="s">
        <v>443</v>
      </c>
    </row>
    <row r="181" spans="2:65" s="1" customFormat="1" ht="21.75" customHeight="1" x14ac:dyDescent="0.2">
      <c r="B181" s="149"/>
      <c r="C181" s="150" t="s">
        <v>307</v>
      </c>
      <c r="D181" s="150" t="s">
        <v>169</v>
      </c>
      <c r="E181" s="151" t="s">
        <v>2666</v>
      </c>
      <c r="F181" s="152" t="s">
        <v>2667</v>
      </c>
      <c r="G181" s="153" t="s">
        <v>254</v>
      </c>
      <c r="H181" s="154">
        <v>7</v>
      </c>
      <c r="I181" s="155"/>
      <c r="J181" s="154">
        <f t="shared" si="10"/>
        <v>0</v>
      </c>
      <c r="K181" s="156"/>
      <c r="L181" s="33"/>
      <c r="M181" s="157" t="s">
        <v>1</v>
      </c>
      <c r="N181" s="158" t="s">
        <v>42</v>
      </c>
      <c r="P181" s="159">
        <f t="shared" si="11"/>
        <v>0</v>
      </c>
      <c r="Q181" s="159">
        <v>0</v>
      </c>
      <c r="R181" s="159">
        <f t="shared" si="12"/>
        <v>0</v>
      </c>
      <c r="S181" s="159">
        <v>0</v>
      </c>
      <c r="T181" s="160">
        <f t="shared" si="13"/>
        <v>0</v>
      </c>
      <c r="AR181" s="161" t="s">
        <v>344</v>
      </c>
      <c r="AT181" s="161" t="s">
        <v>169</v>
      </c>
      <c r="AU181" s="161" t="s">
        <v>85</v>
      </c>
      <c r="AY181" s="17" t="s">
        <v>167</v>
      </c>
      <c r="BE181" s="96">
        <f t="shared" si="14"/>
        <v>0</v>
      </c>
      <c r="BF181" s="96">
        <f t="shared" si="15"/>
        <v>0</v>
      </c>
      <c r="BG181" s="96">
        <f t="shared" si="16"/>
        <v>0</v>
      </c>
      <c r="BH181" s="96">
        <f t="shared" si="17"/>
        <v>0</v>
      </c>
      <c r="BI181" s="96">
        <f t="shared" si="18"/>
        <v>0</v>
      </c>
      <c r="BJ181" s="17" t="s">
        <v>85</v>
      </c>
      <c r="BK181" s="162">
        <f t="shared" si="19"/>
        <v>0</v>
      </c>
      <c r="BL181" s="17" t="s">
        <v>344</v>
      </c>
      <c r="BM181" s="161" t="s">
        <v>446</v>
      </c>
    </row>
    <row r="182" spans="2:65" s="1" customFormat="1" ht="24.2" customHeight="1" x14ac:dyDescent="0.2">
      <c r="B182" s="149"/>
      <c r="C182" s="191" t="s">
        <v>449</v>
      </c>
      <c r="D182" s="191" t="s">
        <v>262</v>
      </c>
      <c r="E182" s="192" t="s">
        <v>2668</v>
      </c>
      <c r="F182" s="193" t="s">
        <v>2669</v>
      </c>
      <c r="G182" s="194" t="s">
        <v>254</v>
      </c>
      <c r="H182" s="195">
        <v>7</v>
      </c>
      <c r="I182" s="196"/>
      <c r="J182" s="195">
        <f t="shared" si="10"/>
        <v>0</v>
      </c>
      <c r="K182" s="197"/>
      <c r="L182" s="198"/>
      <c r="M182" s="199" t="s">
        <v>1</v>
      </c>
      <c r="N182" s="200" t="s">
        <v>42</v>
      </c>
      <c r="P182" s="159">
        <f t="shared" si="11"/>
        <v>0</v>
      </c>
      <c r="Q182" s="159">
        <v>0</v>
      </c>
      <c r="R182" s="159">
        <f t="shared" si="12"/>
        <v>0</v>
      </c>
      <c r="S182" s="159">
        <v>0</v>
      </c>
      <c r="T182" s="160">
        <f t="shared" si="13"/>
        <v>0</v>
      </c>
      <c r="AR182" s="161" t="s">
        <v>903</v>
      </c>
      <c r="AT182" s="161" t="s">
        <v>262</v>
      </c>
      <c r="AU182" s="161" t="s">
        <v>85</v>
      </c>
      <c r="AY182" s="17" t="s">
        <v>167</v>
      </c>
      <c r="BE182" s="96">
        <f t="shared" si="14"/>
        <v>0</v>
      </c>
      <c r="BF182" s="96">
        <f t="shared" si="15"/>
        <v>0</v>
      </c>
      <c r="BG182" s="96">
        <f t="shared" si="16"/>
        <v>0</v>
      </c>
      <c r="BH182" s="96">
        <f t="shared" si="17"/>
        <v>0</v>
      </c>
      <c r="BI182" s="96">
        <f t="shared" si="18"/>
        <v>0</v>
      </c>
      <c r="BJ182" s="17" t="s">
        <v>85</v>
      </c>
      <c r="BK182" s="162">
        <f t="shared" si="19"/>
        <v>0</v>
      </c>
      <c r="BL182" s="17" t="s">
        <v>344</v>
      </c>
      <c r="BM182" s="161" t="s">
        <v>452</v>
      </c>
    </row>
    <row r="183" spans="2:65" s="1" customFormat="1" ht="16.5" customHeight="1" x14ac:dyDescent="0.2">
      <c r="B183" s="149"/>
      <c r="C183" s="150" t="s">
        <v>319</v>
      </c>
      <c r="D183" s="150" t="s">
        <v>169</v>
      </c>
      <c r="E183" s="151" t="s">
        <v>2670</v>
      </c>
      <c r="F183" s="152" t="s">
        <v>2671</v>
      </c>
      <c r="G183" s="153" t="s">
        <v>254</v>
      </c>
      <c r="H183" s="154">
        <v>43</v>
      </c>
      <c r="I183" s="155"/>
      <c r="J183" s="154">
        <f t="shared" si="10"/>
        <v>0</v>
      </c>
      <c r="K183" s="156"/>
      <c r="L183" s="33"/>
      <c r="M183" s="157" t="s">
        <v>1</v>
      </c>
      <c r="N183" s="158" t="s">
        <v>42</v>
      </c>
      <c r="P183" s="159">
        <f t="shared" si="11"/>
        <v>0</v>
      </c>
      <c r="Q183" s="159">
        <v>0</v>
      </c>
      <c r="R183" s="159">
        <f t="shared" si="12"/>
        <v>0</v>
      </c>
      <c r="S183" s="159">
        <v>0</v>
      </c>
      <c r="T183" s="160">
        <f t="shared" si="13"/>
        <v>0</v>
      </c>
      <c r="AR183" s="161" t="s">
        <v>344</v>
      </c>
      <c r="AT183" s="161" t="s">
        <v>169</v>
      </c>
      <c r="AU183" s="161" t="s">
        <v>85</v>
      </c>
      <c r="AY183" s="17" t="s">
        <v>167</v>
      </c>
      <c r="BE183" s="96">
        <f t="shared" si="14"/>
        <v>0</v>
      </c>
      <c r="BF183" s="96">
        <f t="shared" si="15"/>
        <v>0</v>
      </c>
      <c r="BG183" s="96">
        <f t="shared" si="16"/>
        <v>0</v>
      </c>
      <c r="BH183" s="96">
        <f t="shared" si="17"/>
        <v>0</v>
      </c>
      <c r="BI183" s="96">
        <f t="shared" si="18"/>
        <v>0</v>
      </c>
      <c r="BJ183" s="17" t="s">
        <v>85</v>
      </c>
      <c r="BK183" s="162">
        <f t="shared" si="19"/>
        <v>0</v>
      </c>
      <c r="BL183" s="17" t="s">
        <v>344</v>
      </c>
      <c r="BM183" s="161" t="s">
        <v>457</v>
      </c>
    </row>
    <row r="184" spans="2:65" s="1" customFormat="1" ht="24.2" customHeight="1" x14ac:dyDescent="0.2">
      <c r="B184" s="149"/>
      <c r="C184" s="191" t="s">
        <v>458</v>
      </c>
      <c r="D184" s="191" t="s">
        <v>262</v>
      </c>
      <c r="E184" s="192" t="s">
        <v>2672</v>
      </c>
      <c r="F184" s="193" t="s">
        <v>2673</v>
      </c>
      <c r="G184" s="194" t="s">
        <v>254</v>
      </c>
      <c r="H184" s="195">
        <v>43</v>
      </c>
      <c r="I184" s="196"/>
      <c r="J184" s="195">
        <f t="shared" si="10"/>
        <v>0</v>
      </c>
      <c r="K184" s="197"/>
      <c r="L184" s="198"/>
      <c r="M184" s="199" t="s">
        <v>1</v>
      </c>
      <c r="N184" s="200" t="s">
        <v>42</v>
      </c>
      <c r="P184" s="159">
        <f t="shared" si="11"/>
        <v>0</v>
      </c>
      <c r="Q184" s="159">
        <v>0</v>
      </c>
      <c r="R184" s="159">
        <f t="shared" si="12"/>
        <v>0</v>
      </c>
      <c r="S184" s="159">
        <v>0</v>
      </c>
      <c r="T184" s="160">
        <f t="shared" si="13"/>
        <v>0</v>
      </c>
      <c r="AR184" s="161" t="s">
        <v>903</v>
      </c>
      <c r="AT184" s="161" t="s">
        <v>262</v>
      </c>
      <c r="AU184" s="161" t="s">
        <v>85</v>
      </c>
      <c r="AY184" s="17" t="s">
        <v>167</v>
      </c>
      <c r="BE184" s="96">
        <f t="shared" si="14"/>
        <v>0</v>
      </c>
      <c r="BF184" s="96">
        <f t="shared" si="15"/>
        <v>0</v>
      </c>
      <c r="BG184" s="96">
        <f t="shared" si="16"/>
        <v>0</v>
      </c>
      <c r="BH184" s="96">
        <f t="shared" si="17"/>
        <v>0</v>
      </c>
      <c r="BI184" s="96">
        <f t="shared" si="18"/>
        <v>0</v>
      </c>
      <c r="BJ184" s="17" t="s">
        <v>85</v>
      </c>
      <c r="BK184" s="162">
        <f t="shared" si="19"/>
        <v>0</v>
      </c>
      <c r="BL184" s="17" t="s">
        <v>344</v>
      </c>
      <c r="BM184" s="161" t="s">
        <v>461</v>
      </c>
    </row>
    <row r="185" spans="2:65" s="1" customFormat="1" ht="24.2" customHeight="1" x14ac:dyDescent="0.2">
      <c r="B185" s="149"/>
      <c r="C185" s="191" t="s">
        <v>326</v>
      </c>
      <c r="D185" s="191" t="s">
        <v>262</v>
      </c>
      <c r="E185" s="192" t="s">
        <v>2674</v>
      </c>
      <c r="F185" s="193" t="s">
        <v>2675</v>
      </c>
      <c r="G185" s="194" t="s">
        <v>254</v>
      </c>
      <c r="H185" s="195">
        <v>43</v>
      </c>
      <c r="I185" s="196"/>
      <c r="J185" s="195">
        <f t="shared" si="10"/>
        <v>0</v>
      </c>
      <c r="K185" s="197"/>
      <c r="L185" s="198"/>
      <c r="M185" s="199" t="s">
        <v>1</v>
      </c>
      <c r="N185" s="200" t="s">
        <v>42</v>
      </c>
      <c r="P185" s="159">
        <f t="shared" si="11"/>
        <v>0</v>
      </c>
      <c r="Q185" s="159">
        <v>0</v>
      </c>
      <c r="R185" s="159">
        <f t="shared" si="12"/>
        <v>0</v>
      </c>
      <c r="S185" s="159">
        <v>0</v>
      </c>
      <c r="T185" s="160">
        <f t="shared" si="13"/>
        <v>0</v>
      </c>
      <c r="AR185" s="161" t="s">
        <v>903</v>
      </c>
      <c r="AT185" s="161" t="s">
        <v>262</v>
      </c>
      <c r="AU185" s="161" t="s">
        <v>85</v>
      </c>
      <c r="AY185" s="17" t="s">
        <v>167</v>
      </c>
      <c r="BE185" s="96">
        <f t="shared" si="14"/>
        <v>0</v>
      </c>
      <c r="BF185" s="96">
        <f t="shared" si="15"/>
        <v>0</v>
      </c>
      <c r="BG185" s="96">
        <f t="shared" si="16"/>
        <v>0</v>
      </c>
      <c r="BH185" s="96">
        <f t="shared" si="17"/>
        <v>0</v>
      </c>
      <c r="BI185" s="96">
        <f t="shared" si="18"/>
        <v>0</v>
      </c>
      <c r="BJ185" s="17" t="s">
        <v>85</v>
      </c>
      <c r="BK185" s="162">
        <f t="shared" si="19"/>
        <v>0</v>
      </c>
      <c r="BL185" s="17" t="s">
        <v>344</v>
      </c>
      <c r="BM185" s="161" t="s">
        <v>465</v>
      </c>
    </row>
    <row r="186" spans="2:65" s="1" customFormat="1" ht="24.2" customHeight="1" x14ac:dyDescent="0.2">
      <c r="B186" s="149"/>
      <c r="C186" s="150" t="s">
        <v>467</v>
      </c>
      <c r="D186" s="150" t="s">
        <v>169</v>
      </c>
      <c r="E186" s="151" t="s">
        <v>2676</v>
      </c>
      <c r="F186" s="152" t="s">
        <v>2677</v>
      </c>
      <c r="G186" s="153" t="s">
        <v>306</v>
      </c>
      <c r="H186" s="154">
        <v>3</v>
      </c>
      <c r="I186" s="155"/>
      <c r="J186" s="154">
        <f t="shared" si="10"/>
        <v>0</v>
      </c>
      <c r="K186" s="156"/>
      <c r="L186" s="33"/>
      <c r="M186" s="157" t="s">
        <v>1</v>
      </c>
      <c r="N186" s="158" t="s">
        <v>42</v>
      </c>
      <c r="P186" s="159">
        <f t="shared" si="11"/>
        <v>0</v>
      </c>
      <c r="Q186" s="159">
        <v>0</v>
      </c>
      <c r="R186" s="159">
        <f t="shared" si="12"/>
        <v>0</v>
      </c>
      <c r="S186" s="159">
        <v>0</v>
      </c>
      <c r="T186" s="160">
        <f t="shared" si="13"/>
        <v>0</v>
      </c>
      <c r="AR186" s="161" t="s">
        <v>344</v>
      </c>
      <c r="AT186" s="161" t="s">
        <v>169</v>
      </c>
      <c r="AU186" s="161" t="s">
        <v>85</v>
      </c>
      <c r="AY186" s="17" t="s">
        <v>167</v>
      </c>
      <c r="BE186" s="96">
        <f t="shared" si="14"/>
        <v>0</v>
      </c>
      <c r="BF186" s="96">
        <f t="shared" si="15"/>
        <v>0</v>
      </c>
      <c r="BG186" s="96">
        <f t="shared" si="16"/>
        <v>0</v>
      </c>
      <c r="BH186" s="96">
        <f t="shared" si="17"/>
        <v>0</v>
      </c>
      <c r="BI186" s="96">
        <f t="shared" si="18"/>
        <v>0</v>
      </c>
      <c r="BJ186" s="17" t="s">
        <v>85</v>
      </c>
      <c r="BK186" s="162">
        <f t="shared" si="19"/>
        <v>0</v>
      </c>
      <c r="BL186" s="17" t="s">
        <v>344</v>
      </c>
      <c r="BM186" s="161" t="s">
        <v>468</v>
      </c>
    </row>
    <row r="187" spans="2:65" s="1" customFormat="1" ht="16.5" customHeight="1" x14ac:dyDescent="0.2">
      <c r="B187" s="149"/>
      <c r="C187" s="191" t="s">
        <v>332</v>
      </c>
      <c r="D187" s="191" t="s">
        <v>262</v>
      </c>
      <c r="E187" s="192" t="s">
        <v>2678</v>
      </c>
      <c r="F187" s="193" t="s">
        <v>2679</v>
      </c>
      <c r="G187" s="194" t="s">
        <v>481</v>
      </c>
      <c r="H187" s="195">
        <v>1.875</v>
      </c>
      <c r="I187" s="196"/>
      <c r="J187" s="195">
        <f t="shared" si="10"/>
        <v>0</v>
      </c>
      <c r="K187" s="197"/>
      <c r="L187" s="198"/>
      <c r="M187" s="199" t="s">
        <v>1</v>
      </c>
      <c r="N187" s="200" t="s">
        <v>42</v>
      </c>
      <c r="P187" s="159">
        <f t="shared" si="11"/>
        <v>0</v>
      </c>
      <c r="Q187" s="159">
        <v>0</v>
      </c>
      <c r="R187" s="159">
        <f t="shared" si="12"/>
        <v>0</v>
      </c>
      <c r="S187" s="159">
        <v>0</v>
      </c>
      <c r="T187" s="160">
        <f t="shared" si="13"/>
        <v>0</v>
      </c>
      <c r="AR187" s="161" t="s">
        <v>903</v>
      </c>
      <c r="AT187" s="161" t="s">
        <v>262</v>
      </c>
      <c r="AU187" s="161" t="s">
        <v>85</v>
      </c>
      <c r="AY187" s="17" t="s">
        <v>167</v>
      </c>
      <c r="BE187" s="96">
        <f t="shared" si="14"/>
        <v>0</v>
      </c>
      <c r="BF187" s="96">
        <f t="shared" si="15"/>
        <v>0</v>
      </c>
      <c r="BG187" s="96">
        <f t="shared" si="16"/>
        <v>0</v>
      </c>
      <c r="BH187" s="96">
        <f t="shared" si="17"/>
        <v>0</v>
      </c>
      <c r="BI187" s="96">
        <f t="shared" si="18"/>
        <v>0</v>
      </c>
      <c r="BJ187" s="17" t="s">
        <v>85</v>
      </c>
      <c r="BK187" s="162">
        <f t="shared" si="19"/>
        <v>0</v>
      </c>
      <c r="BL187" s="17" t="s">
        <v>344</v>
      </c>
      <c r="BM187" s="161" t="s">
        <v>472</v>
      </c>
    </row>
    <row r="188" spans="2:65" s="1" customFormat="1" ht="16.5" customHeight="1" x14ac:dyDescent="0.2">
      <c r="B188" s="149"/>
      <c r="C188" s="150" t="s">
        <v>474</v>
      </c>
      <c r="D188" s="150" t="s">
        <v>169</v>
      </c>
      <c r="E188" s="151" t="s">
        <v>2680</v>
      </c>
      <c r="F188" s="152" t="s">
        <v>2681</v>
      </c>
      <c r="G188" s="153" t="s">
        <v>254</v>
      </c>
      <c r="H188" s="154">
        <v>1</v>
      </c>
      <c r="I188" s="155"/>
      <c r="J188" s="154">
        <f t="shared" si="10"/>
        <v>0</v>
      </c>
      <c r="K188" s="156"/>
      <c r="L188" s="33"/>
      <c r="M188" s="157" t="s">
        <v>1</v>
      </c>
      <c r="N188" s="158" t="s">
        <v>42</v>
      </c>
      <c r="P188" s="159">
        <f t="shared" si="11"/>
        <v>0</v>
      </c>
      <c r="Q188" s="159">
        <v>0</v>
      </c>
      <c r="R188" s="159">
        <f t="shared" si="12"/>
        <v>0</v>
      </c>
      <c r="S188" s="159">
        <v>0</v>
      </c>
      <c r="T188" s="160">
        <f t="shared" si="13"/>
        <v>0</v>
      </c>
      <c r="AR188" s="161" t="s">
        <v>344</v>
      </c>
      <c r="AT188" s="161" t="s">
        <v>169</v>
      </c>
      <c r="AU188" s="161" t="s">
        <v>85</v>
      </c>
      <c r="AY188" s="17" t="s">
        <v>167</v>
      </c>
      <c r="BE188" s="96">
        <f t="shared" si="14"/>
        <v>0</v>
      </c>
      <c r="BF188" s="96">
        <f t="shared" si="15"/>
        <v>0</v>
      </c>
      <c r="BG188" s="96">
        <f t="shared" si="16"/>
        <v>0</v>
      </c>
      <c r="BH188" s="96">
        <f t="shared" si="17"/>
        <v>0</v>
      </c>
      <c r="BI188" s="96">
        <f t="shared" si="18"/>
        <v>0</v>
      </c>
      <c r="BJ188" s="17" t="s">
        <v>85</v>
      </c>
      <c r="BK188" s="162">
        <f t="shared" si="19"/>
        <v>0</v>
      </c>
      <c r="BL188" s="17" t="s">
        <v>344</v>
      </c>
      <c r="BM188" s="161" t="s">
        <v>477</v>
      </c>
    </row>
    <row r="189" spans="2:65" s="1" customFormat="1" ht="16.5" customHeight="1" x14ac:dyDescent="0.2">
      <c r="B189" s="149"/>
      <c r="C189" s="191" t="s">
        <v>338</v>
      </c>
      <c r="D189" s="191" t="s">
        <v>262</v>
      </c>
      <c r="E189" s="192" t="s">
        <v>2682</v>
      </c>
      <c r="F189" s="193" t="s">
        <v>2683</v>
      </c>
      <c r="G189" s="194" t="s">
        <v>254</v>
      </c>
      <c r="H189" s="195">
        <v>1</v>
      </c>
      <c r="I189" s="196"/>
      <c r="J189" s="195">
        <f t="shared" si="10"/>
        <v>0</v>
      </c>
      <c r="K189" s="197"/>
      <c r="L189" s="198"/>
      <c r="M189" s="199" t="s">
        <v>1</v>
      </c>
      <c r="N189" s="200" t="s">
        <v>42</v>
      </c>
      <c r="P189" s="159">
        <f t="shared" si="11"/>
        <v>0</v>
      </c>
      <c r="Q189" s="159">
        <v>0</v>
      </c>
      <c r="R189" s="159">
        <f t="shared" si="12"/>
        <v>0</v>
      </c>
      <c r="S189" s="159">
        <v>0</v>
      </c>
      <c r="T189" s="160">
        <f t="shared" si="13"/>
        <v>0</v>
      </c>
      <c r="AR189" s="161" t="s">
        <v>903</v>
      </c>
      <c r="AT189" s="161" t="s">
        <v>262</v>
      </c>
      <c r="AU189" s="161" t="s">
        <v>85</v>
      </c>
      <c r="AY189" s="17" t="s">
        <v>167</v>
      </c>
      <c r="BE189" s="96">
        <f t="shared" si="14"/>
        <v>0</v>
      </c>
      <c r="BF189" s="96">
        <f t="shared" si="15"/>
        <v>0</v>
      </c>
      <c r="BG189" s="96">
        <f t="shared" si="16"/>
        <v>0</v>
      </c>
      <c r="BH189" s="96">
        <f t="shared" si="17"/>
        <v>0</v>
      </c>
      <c r="BI189" s="96">
        <f t="shared" si="18"/>
        <v>0</v>
      </c>
      <c r="BJ189" s="17" t="s">
        <v>85</v>
      </c>
      <c r="BK189" s="162">
        <f t="shared" si="19"/>
        <v>0</v>
      </c>
      <c r="BL189" s="17" t="s">
        <v>344</v>
      </c>
      <c r="BM189" s="161" t="s">
        <v>482</v>
      </c>
    </row>
    <row r="190" spans="2:65" s="1" customFormat="1" ht="21.75" customHeight="1" x14ac:dyDescent="0.2">
      <c r="B190" s="149"/>
      <c r="C190" s="150" t="s">
        <v>485</v>
      </c>
      <c r="D190" s="150" t="s">
        <v>169</v>
      </c>
      <c r="E190" s="151" t="s">
        <v>2684</v>
      </c>
      <c r="F190" s="152" t="s">
        <v>2685</v>
      </c>
      <c r="G190" s="153" t="s">
        <v>254</v>
      </c>
      <c r="H190" s="154">
        <v>1</v>
      </c>
      <c r="I190" s="155"/>
      <c r="J190" s="154">
        <f t="shared" si="10"/>
        <v>0</v>
      </c>
      <c r="K190" s="156"/>
      <c r="L190" s="33"/>
      <c r="M190" s="157" t="s">
        <v>1</v>
      </c>
      <c r="N190" s="158" t="s">
        <v>42</v>
      </c>
      <c r="P190" s="159">
        <f t="shared" si="11"/>
        <v>0</v>
      </c>
      <c r="Q190" s="159">
        <v>0</v>
      </c>
      <c r="R190" s="159">
        <f t="shared" si="12"/>
        <v>0</v>
      </c>
      <c r="S190" s="159">
        <v>0</v>
      </c>
      <c r="T190" s="160">
        <f t="shared" si="13"/>
        <v>0</v>
      </c>
      <c r="AR190" s="161" t="s">
        <v>344</v>
      </c>
      <c r="AT190" s="161" t="s">
        <v>169</v>
      </c>
      <c r="AU190" s="161" t="s">
        <v>85</v>
      </c>
      <c r="AY190" s="17" t="s">
        <v>167</v>
      </c>
      <c r="BE190" s="96">
        <f t="shared" si="14"/>
        <v>0</v>
      </c>
      <c r="BF190" s="96">
        <f t="shared" si="15"/>
        <v>0</v>
      </c>
      <c r="BG190" s="96">
        <f t="shared" si="16"/>
        <v>0</v>
      </c>
      <c r="BH190" s="96">
        <f t="shared" si="17"/>
        <v>0</v>
      </c>
      <c r="BI190" s="96">
        <f t="shared" si="18"/>
        <v>0</v>
      </c>
      <c r="BJ190" s="17" t="s">
        <v>85</v>
      </c>
      <c r="BK190" s="162">
        <f t="shared" si="19"/>
        <v>0</v>
      </c>
      <c r="BL190" s="17" t="s">
        <v>344</v>
      </c>
      <c r="BM190" s="161" t="s">
        <v>488</v>
      </c>
    </row>
    <row r="191" spans="2:65" s="1" customFormat="1" ht="24.2" customHeight="1" x14ac:dyDescent="0.2">
      <c r="B191" s="149"/>
      <c r="C191" s="191" t="s">
        <v>344</v>
      </c>
      <c r="D191" s="191" t="s">
        <v>262</v>
      </c>
      <c r="E191" s="192" t="s">
        <v>2686</v>
      </c>
      <c r="F191" s="193" t="s">
        <v>2687</v>
      </c>
      <c r="G191" s="194" t="s">
        <v>254</v>
      </c>
      <c r="H191" s="195">
        <v>1</v>
      </c>
      <c r="I191" s="196"/>
      <c r="J191" s="195">
        <f t="shared" si="10"/>
        <v>0</v>
      </c>
      <c r="K191" s="197"/>
      <c r="L191" s="198"/>
      <c r="M191" s="199" t="s">
        <v>1</v>
      </c>
      <c r="N191" s="200" t="s">
        <v>42</v>
      </c>
      <c r="P191" s="159">
        <f t="shared" si="11"/>
        <v>0</v>
      </c>
      <c r="Q191" s="159">
        <v>0</v>
      </c>
      <c r="R191" s="159">
        <f t="shared" si="12"/>
        <v>0</v>
      </c>
      <c r="S191" s="159">
        <v>0</v>
      </c>
      <c r="T191" s="160">
        <f t="shared" si="13"/>
        <v>0</v>
      </c>
      <c r="AR191" s="161" t="s">
        <v>903</v>
      </c>
      <c r="AT191" s="161" t="s">
        <v>262</v>
      </c>
      <c r="AU191" s="161" t="s">
        <v>85</v>
      </c>
      <c r="AY191" s="17" t="s">
        <v>167</v>
      </c>
      <c r="BE191" s="96">
        <f t="shared" si="14"/>
        <v>0</v>
      </c>
      <c r="BF191" s="96">
        <f t="shared" si="15"/>
        <v>0</v>
      </c>
      <c r="BG191" s="96">
        <f t="shared" si="16"/>
        <v>0</v>
      </c>
      <c r="BH191" s="96">
        <f t="shared" si="17"/>
        <v>0</v>
      </c>
      <c r="BI191" s="96">
        <f t="shared" si="18"/>
        <v>0</v>
      </c>
      <c r="BJ191" s="17" t="s">
        <v>85</v>
      </c>
      <c r="BK191" s="162">
        <f t="shared" si="19"/>
        <v>0</v>
      </c>
      <c r="BL191" s="17" t="s">
        <v>344</v>
      </c>
      <c r="BM191" s="161" t="s">
        <v>492</v>
      </c>
    </row>
    <row r="192" spans="2:65" s="1" customFormat="1" ht="16.5" customHeight="1" x14ac:dyDescent="0.2">
      <c r="B192" s="149"/>
      <c r="C192" s="150" t="s">
        <v>496</v>
      </c>
      <c r="D192" s="150" t="s">
        <v>169</v>
      </c>
      <c r="E192" s="151" t="s">
        <v>2688</v>
      </c>
      <c r="F192" s="152" t="s">
        <v>2689</v>
      </c>
      <c r="G192" s="153" t="s">
        <v>254</v>
      </c>
      <c r="H192" s="154">
        <v>2</v>
      </c>
      <c r="I192" s="155"/>
      <c r="J192" s="154">
        <f t="shared" ref="J192:J223" si="20">ROUND(I192*H192,3)</f>
        <v>0</v>
      </c>
      <c r="K192" s="156"/>
      <c r="L192" s="33"/>
      <c r="M192" s="157" t="s">
        <v>1</v>
      </c>
      <c r="N192" s="158" t="s">
        <v>42</v>
      </c>
      <c r="P192" s="159">
        <f t="shared" ref="P192:P223" si="21">O192*H192</f>
        <v>0</v>
      </c>
      <c r="Q192" s="159">
        <v>0</v>
      </c>
      <c r="R192" s="159">
        <f t="shared" ref="R192:R223" si="22">Q192*H192</f>
        <v>0</v>
      </c>
      <c r="S192" s="159">
        <v>0</v>
      </c>
      <c r="T192" s="160">
        <f t="shared" ref="T192:T223" si="23">S192*H192</f>
        <v>0</v>
      </c>
      <c r="AR192" s="161" t="s">
        <v>344</v>
      </c>
      <c r="AT192" s="161" t="s">
        <v>169</v>
      </c>
      <c r="AU192" s="161" t="s">
        <v>85</v>
      </c>
      <c r="AY192" s="17" t="s">
        <v>167</v>
      </c>
      <c r="BE192" s="96">
        <f t="shared" ref="BE192:BE225" si="24">IF(N192="základná",J192,0)</f>
        <v>0</v>
      </c>
      <c r="BF192" s="96">
        <f t="shared" ref="BF192:BF225" si="25">IF(N192="znížená",J192,0)</f>
        <v>0</v>
      </c>
      <c r="BG192" s="96">
        <f t="shared" ref="BG192:BG225" si="26">IF(N192="zákl. prenesená",J192,0)</f>
        <v>0</v>
      </c>
      <c r="BH192" s="96">
        <f t="shared" ref="BH192:BH225" si="27">IF(N192="zníž. prenesená",J192,0)</f>
        <v>0</v>
      </c>
      <c r="BI192" s="96">
        <f t="shared" ref="BI192:BI225" si="28">IF(N192="nulová",J192,0)</f>
        <v>0</v>
      </c>
      <c r="BJ192" s="17" t="s">
        <v>85</v>
      </c>
      <c r="BK192" s="162">
        <f t="shared" ref="BK192:BK225" si="29">ROUND(I192*H192,3)</f>
        <v>0</v>
      </c>
      <c r="BL192" s="17" t="s">
        <v>344</v>
      </c>
      <c r="BM192" s="161" t="s">
        <v>499</v>
      </c>
    </row>
    <row r="193" spans="2:65" s="1" customFormat="1" ht="16.5" customHeight="1" x14ac:dyDescent="0.2">
      <c r="B193" s="149"/>
      <c r="C193" s="191" t="s">
        <v>351</v>
      </c>
      <c r="D193" s="191" t="s">
        <v>262</v>
      </c>
      <c r="E193" s="192" t="s">
        <v>2690</v>
      </c>
      <c r="F193" s="193" t="s">
        <v>2691</v>
      </c>
      <c r="G193" s="194" t="s">
        <v>254</v>
      </c>
      <c r="H193" s="195">
        <v>2</v>
      </c>
      <c r="I193" s="196"/>
      <c r="J193" s="195">
        <f t="shared" si="20"/>
        <v>0</v>
      </c>
      <c r="K193" s="197"/>
      <c r="L193" s="198"/>
      <c r="M193" s="199" t="s">
        <v>1</v>
      </c>
      <c r="N193" s="200" t="s">
        <v>42</v>
      </c>
      <c r="P193" s="159">
        <f t="shared" si="21"/>
        <v>0</v>
      </c>
      <c r="Q193" s="159">
        <v>0</v>
      </c>
      <c r="R193" s="159">
        <f t="shared" si="22"/>
        <v>0</v>
      </c>
      <c r="S193" s="159">
        <v>0</v>
      </c>
      <c r="T193" s="160">
        <f t="shared" si="23"/>
        <v>0</v>
      </c>
      <c r="AR193" s="161" t="s">
        <v>903</v>
      </c>
      <c r="AT193" s="161" t="s">
        <v>262</v>
      </c>
      <c r="AU193" s="161" t="s">
        <v>85</v>
      </c>
      <c r="AY193" s="17" t="s">
        <v>167</v>
      </c>
      <c r="BE193" s="96">
        <f t="shared" si="24"/>
        <v>0</v>
      </c>
      <c r="BF193" s="96">
        <f t="shared" si="25"/>
        <v>0</v>
      </c>
      <c r="BG193" s="96">
        <f t="shared" si="26"/>
        <v>0</v>
      </c>
      <c r="BH193" s="96">
        <f t="shared" si="27"/>
        <v>0</v>
      </c>
      <c r="BI193" s="96">
        <f t="shared" si="28"/>
        <v>0</v>
      </c>
      <c r="BJ193" s="17" t="s">
        <v>85</v>
      </c>
      <c r="BK193" s="162">
        <f t="shared" si="29"/>
        <v>0</v>
      </c>
      <c r="BL193" s="17" t="s">
        <v>344</v>
      </c>
      <c r="BM193" s="161" t="s">
        <v>503</v>
      </c>
    </row>
    <row r="194" spans="2:65" s="1" customFormat="1" ht="21.75" customHeight="1" x14ac:dyDescent="0.2">
      <c r="B194" s="149"/>
      <c r="C194" s="150" t="s">
        <v>505</v>
      </c>
      <c r="D194" s="150" t="s">
        <v>169</v>
      </c>
      <c r="E194" s="151" t="s">
        <v>2692</v>
      </c>
      <c r="F194" s="152" t="s">
        <v>2693</v>
      </c>
      <c r="G194" s="153" t="s">
        <v>254</v>
      </c>
      <c r="H194" s="154">
        <v>1</v>
      </c>
      <c r="I194" s="155"/>
      <c r="J194" s="154">
        <f t="shared" si="20"/>
        <v>0</v>
      </c>
      <c r="K194" s="156"/>
      <c r="L194" s="33"/>
      <c r="M194" s="157" t="s">
        <v>1</v>
      </c>
      <c r="N194" s="158" t="s">
        <v>42</v>
      </c>
      <c r="P194" s="159">
        <f t="shared" si="21"/>
        <v>0</v>
      </c>
      <c r="Q194" s="159">
        <v>0</v>
      </c>
      <c r="R194" s="159">
        <f t="shared" si="22"/>
        <v>0</v>
      </c>
      <c r="S194" s="159">
        <v>0</v>
      </c>
      <c r="T194" s="160">
        <f t="shared" si="23"/>
        <v>0</v>
      </c>
      <c r="AR194" s="161" t="s">
        <v>344</v>
      </c>
      <c r="AT194" s="161" t="s">
        <v>169</v>
      </c>
      <c r="AU194" s="161" t="s">
        <v>85</v>
      </c>
      <c r="AY194" s="17" t="s">
        <v>167</v>
      </c>
      <c r="BE194" s="96">
        <f t="shared" si="24"/>
        <v>0</v>
      </c>
      <c r="BF194" s="96">
        <f t="shared" si="25"/>
        <v>0</v>
      </c>
      <c r="BG194" s="96">
        <f t="shared" si="26"/>
        <v>0</v>
      </c>
      <c r="BH194" s="96">
        <f t="shared" si="27"/>
        <v>0</v>
      </c>
      <c r="BI194" s="96">
        <f t="shared" si="28"/>
        <v>0</v>
      </c>
      <c r="BJ194" s="17" t="s">
        <v>85</v>
      </c>
      <c r="BK194" s="162">
        <f t="shared" si="29"/>
        <v>0</v>
      </c>
      <c r="BL194" s="17" t="s">
        <v>344</v>
      </c>
      <c r="BM194" s="161" t="s">
        <v>508</v>
      </c>
    </row>
    <row r="195" spans="2:65" s="1" customFormat="1" ht="24.2" customHeight="1" x14ac:dyDescent="0.2">
      <c r="B195" s="149"/>
      <c r="C195" s="191" t="s">
        <v>356</v>
      </c>
      <c r="D195" s="191" t="s">
        <v>262</v>
      </c>
      <c r="E195" s="192" t="s">
        <v>2694</v>
      </c>
      <c r="F195" s="193" t="s">
        <v>2695</v>
      </c>
      <c r="G195" s="194" t="s">
        <v>254</v>
      </c>
      <c r="H195" s="195">
        <v>1</v>
      </c>
      <c r="I195" s="196"/>
      <c r="J195" s="195">
        <f t="shared" si="20"/>
        <v>0</v>
      </c>
      <c r="K195" s="197"/>
      <c r="L195" s="198"/>
      <c r="M195" s="199" t="s">
        <v>1</v>
      </c>
      <c r="N195" s="200" t="s">
        <v>42</v>
      </c>
      <c r="P195" s="159">
        <f t="shared" si="21"/>
        <v>0</v>
      </c>
      <c r="Q195" s="159">
        <v>0</v>
      </c>
      <c r="R195" s="159">
        <f t="shared" si="22"/>
        <v>0</v>
      </c>
      <c r="S195" s="159">
        <v>0</v>
      </c>
      <c r="T195" s="160">
        <f t="shared" si="23"/>
        <v>0</v>
      </c>
      <c r="AR195" s="161" t="s">
        <v>903</v>
      </c>
      <c r="AT195" s="161" t="s">
        <v>262</v>
      </c>
      <c r="AU195" s="161" t="s">
        <v>85</v>
      </c>
      <c r="AY195" s="17" t="s">
        <v>167</v>
      </c>
      <c r="BE195" s="96">
        <f t="shared" si="24"/>
        <v>0</v>
      </c>
      <c r="BF195" s="96">
        <f t="shared" si="25"/>
        <v>0</v>
      </c>
      <c r="BG195" s="96">
        <f t="shared" si="26"/>
        <v>0</v>
      </c>
      <c r="BH195" s="96">
        <f t="shared" si="27"/>
        <v>0</v>
      </c>
      <c r="BI195" s="96">
        <f t="shared" si="28"/>
        <v>0</v>
      </c>
      <c r="BJ195" s="17" t="s">
        <v>85</v>
      </c>
      <c r="BK195" s="162">
        <f t="shared" si="29"/>
        <v>0</v>
      </c>
      <c r="BL195" s="17" t="s">
        <v>344</v>
      </c>
      <c r="BM195" s="161" t="s">
        <v>517</v>
      </c>
    </row>
    <row r="196" spans="2:65" s="1" customFormat="1" ht="21.75" customHeight="1" x14ac:dyDescent="0.2">
      <c r="B196" s="149"/>
      <c r="C196" s="150" t="s">
        <v>541</v>
      </c>
      <c r="D196" s="150" t="s">
        <v>169</v>
      </c>
      <c r="E196" s="151" t="s">
        <v>2696</v>
      </c>
      <c r="F196" s="152" t="s">
        <v>2697</v>
      </c>
      <c r="G196" s="153" t="s">
        <v>254</v>
      </c>
      <c r="H196" s="154">
        <v>1</v>
      </c>
      <c r="I196" s="155"/>
      <c r="J196" s="154">
        <f t="shared" si="20"/>
        <v>0</v>
      </c>
      <c r="K196" s="156"/>
      <c r="L196" s="33"/>
      <c r="M196" s="157" t="s">
        <v>1</v>
      </c>
      <c r="N196" s="158" t="s">
        <v>42</v>
      </c>
      <c r="P196" s="159">
        <f t="shared" si="21"/>
        <v>0</v>
      </c>
      <c r="Q196" s="159">
        <v>0</v>
      </c>
      <c r="R196" s="159">
        <f t="shared" si="22"/>
        <v>0</v>
      </c>
      <c r="S196" s="159">
        <v>0</v>
      </c>
      <c r="T196" s="160">
        <f t="shared" si="23"/>
        <v>0</v>
      </c>
      <c r="AR196" s="161" t="s">
        <v>344</v>
      </c>
      <c r="AT196" s="161" t="s">
        <v>169</v>
      </c>
      <c r="AU196" s="161" t="s">
        <v>85</v>
      </c>
      <c r="AY196" s="17" t="s">
        <v>167</v>
      </c>
      <c r="BE196" s="96">
        <f t="shared" si="24"/>
        <v>0</v>
      </c>
      <c r="BF196" s="96">
        <f t="shared" si="25"/>
        <v>0</v>
      </c>
      <c r="BG196" s="96">
        <f t="shared" si="26"/>
        <v>0</v>
      </c>
      <c r="BH196" s="96">
        <f t="shared" si="27"/>
        <v>0</v>
      </c>
      <c r="BI196" s="96">
        <f t="shared" si="28"/>
        <v>0</v>
      </c>
      <c r="BJ196" s="17" t="s">
        <v>85</v>
      </c>
      <c r="BK196" s="162">
        <f t="shared" si="29"/>
        <v>0</v>
      </c>
      <c r="BL196" s="17" t="s">
        <v>344</v>
      </c>
      <c r="BM196" s="161" t="s">
        <v>544</v>
      </c>
    </row>
    <row r="197" spans="2:65" s="1" customFormat="1" ht="24.2" customHeight="1" x14ac:dyDescent="0.2">
      <c r="B197" s="149"/>
      <c r="C197" s="191" t="s">
        <v>362</v>
      </c>
      <c r="D197" s="191" t="s">
        <v>262</v>
      </c>
      <c r="E197" s="192" t="s">
        <v>2698</v>
      </c>
      <c r="F197" s="193" t="s">
        <v>2699</v>
      </c>
      <c r="G197" s="194" t="s">
        <v>254</v>
      </c>
      <c r="H197" s="195">
        <v>1</v>
      </c>
      <c r="I197" s="196"/>
      <c r="J197" s="195">
        <f t="shared" si="20"/>
        <v>0</v>
      </c>
      <c r="K197" s="197"/>
      <c r="L197" s="198"/>
      <c r="M197" s="199" t="s">
        <v>1</v>
      </c>
      <c r="N197" s="200" t="s">
        <v>42</v>
      </c>
      <c r="P197" s="159">
        <f t="shared" si="21"/>
        <v>0</v>
      </c>
      <c r="Q197" s="159">
        <v>0</v>
      </c>
      <c r="R197" s="159">
        <f t="shared" si="22"/>
        <v>0</v>
      </c>
      <c r="S197" s="159">
        <v>0</v>
      </c>
      <c r="T197" s="160">
        <f t="shared" si="23"/>
        <v>0</v>
      </c>
      <c r="AR197" s="161" t="s">
        <v>903</v>
      </c>
      <c r="AT197" s="161" t="s">
        <v>262</v>
      </c>
      <c r="AU197" s="161" t="s">
        <v>85</v>
      </c>
      <c r="AY197" s="17" t="s">
        <v>167</v>
      </c>
      <c r="BE197" s="96">
        <f t="shared" si="24"/>
        <v>0</v>
      </c>
      <c r="BF197" s="96">
        <f t="shared" si="25"/>
        <v>0</v>
      </c>
      <c r="BG197" s="96">
        <f t="shared" si="26"/>
        <v>0</v>
      </c>
      <c r="BH197" s="96">
        <f t="shared" si="27"/>
        <v>0</v>
      </c>
      <c r="BI197" s="96">
        <f t="shared" si="28"/>
        <v>0</v>
      </c>
      <c r="BJ197" s="17" t="s">
        <v>85</v>
      </c>
      <c r="BK197" s="162">
        <f t="shared" si="29"/>
        <v>0</v>
      </c>
      <c r="BL197" s="17" t="s">
        <v>344</v>
      </c>
      <c r="BM197" s="161" t="s">
        <v>552</v>
      </c>
    </row>
    <row r="198" spans="2:65" s="1" customFormat="1" ht="16.5" customHeight="1" x14ac:dyDescent="0.2">
      <c r="B198" s="149"/>
      <c r="C198" s="150" t="s">
        <v>554</v>
      </c>
      <c r="D198" s="150" t="s">
        <v>169</v>
      </c>
      <c r="E198" s="151" t="s">
        <v>2700</v>
      </c>
      <c r="F198" s="152" t="s">
        <v>2701</v>
      </c>
      <c r="G198" s="153" t="s">
        <v>254</v>
      </c>
      <c r="H198" s="154">
        <v>1</v>
      </c>
      <c r="I198" s="155"/>
      <c r="J198" s="154">
        <f t="shared" si="20"/>
        <v>0</v>
      </c>
      <c r="K198" s="156"/>
      <c r="L198" s="33"/>
      <c r="M198" s="157" t="s">
        <v>1</v>
      </c>
      <c r="N198" s="158" t="s">
        <v>42</v>
      </c>
      <c r="P198" s="159">
        <f t="shared" si="21"/>
        <v>0</v>
      </c>
      <c r="Q198" s="159">
        <v>0</v>
      </c>
      <c r="R198" s="159">
        <f t="shared" si="22"/>
        <v>0</v>
      </c>
      <c r="S198" s="159">
        <v>0</v>
      </c>
      <c r="T198" s="160">
        <f t="shared" si="23"/>
        <v>0</v>
      </c>
      <c r="AR198" s="161" t="s">
        <v>344</v>
      </c>
      <c r="AT198" s="161" t="s">
        <v>169</v>
      </c>
      <c r="AU198" s="161" t="s">
        <v>85</v>
      </c>
      <c r="AY198" s="17" t="s">
        <v>167</v>
      </c>
      <c r="BE198" s="96">
        <f t="shared" si="24"/>
        <v>0</v>
      </c>
      <c r="BF198" s="96">
        <f t="shared" si="25"/>
        <v>0</v>
      </c>
      <c r="BG198" s="96">
        <f t="shared" si="26"/>
        <v>0</v>
      </c>
      <c r="BH198" s="96">
        <f t="shared" si="27"/>
        <v>0</v>
      </c>
      <c r="BI198" s="96">
        <f t="shared" si="28"/>
        <v>0</v>
      </c>
      <c r="BJ198" s="17" t="s">
        <v>85</v>
      </c>
      <c r="BK198" s="162">
        <f t="shared" si="29"/>
        <v>0</v>
      </c>
      <c r="BL198" s="17" t="s">
        <v>344</v>
      </c>
      <c r="BM198" s="161" t="s">
        <v>557</v>
      </c>
    </row>
    <row r="199" spans="2:65" s="1" customFormat="1" ht="24.2" customHeight="1" x14ac:dyDescent="0.2">
      <c r="B199" s="149"/>
      <c r="C199" s="191" t="s">
        <v>366</v>
      </c>
      <c r="D199" s="191" t="s">
        <v>262</v>
      </c>
      <c r="E199" s="192" t="s">
        <v>2702</v>
      </c>
      <c r="F199" s="193" t="s">
        <v>2703</v>
      </c>
      <c r="G199" s="194" t="s">
        <v>254</v>
      </c>
      <c r="H199" s="195">
        <v>1</v>
      </c>
      <c r="I199" s="196"/>
      <c r="J199" s="195">
        <f t="shared" si="20"/>
        <v>0</v>
      </c>
      <c r="K199" s="197"/>
      <c r="L199" s="198"/>
      <c r="M199" s="199" t="s">
        <v>1</v>
      </c>
      <c r="N199" s="200" t="s">
        <v>42</v>
      </c>
      <c r="P199" s="159">
        <f t="shared" si="21"/>
        <v>0</v>
      </c>
      <c r="Q199" s="159">
        <v>0</v>
      </c>
      <c r="R199" s="159">
        <f t="shared" si="22"/>
        <v>0</v>
      </c>
      <c r="S199" s="159">
        <v>0</v>
      </c>
      <c r="T199" s="160">
        <f t="shared" si="23"/>
        <v>0</v>
      </c>
      <c r="AR199" s="161" t="s">
        <v>903</v>
      </c>
      <c r="AT199" s="161" t="s">
        <v>262</v>
      </c>
      <c r="AU199" s="161" t="s">
        <v>85</v>
      </c>
      <c r="AY199" s="17" t="s">
        <v>167</v>
      </c>
      <c r="BE199" s="96">
        <f t="shared" si="24"/>
        <v>0</v>
      </c>
      <c r="BF199" s="96">
        <f t="shared" si="25"/>
        <v>0</v>
      </c>
      <c r="BG199" s="96">
        <f t="shared" si="26"/>
        <v>0</v>
      </c>
      <c r="BH199" s="96">
        <f t="shared" si="27"/>
        <v>0</v>
      </c>
      <c r="BI199" s="96">
        <f t="shared" si="28"/>
        <v>0</v>
      </c>
      <c r="BJ199" s="17" t="s">
        <v>85</v>
      </c>
      <c r="BK199" s="162">
        <f t="shared" si="29"/>
        <v>0</v>
      </c>
      <c r="BL199" s="17" t="s">
        <v>344</v>
      </c>
      <c r="BM199" s="161" t="s">
        <v>562</v>
      </c>
    </row>
    <row r="200" spans="2:65" s="1" customFormat="1" ht="16.5" customHeight="1" x14ac:dyDescent="0.2">
      <c r="B200" s="149"/>
      <c r="C200" s="150" t="s">
        <v>564</v>
      </c>
      <c r="D200" s="150" t="s">
        <v>169</v>
      </c>
      <c r="E200" s="151" t="s">
        <v>2704</v>
      </c>
      <c r="F200" s="152" t="s">
        <v>2705</v>
      </c>
      <c r="G200" s="153" t="s">
        <v>254</v>
      </c>
      <c r="H200" s="154">
        <v>1</v>
      </c>
      <c r="I200" s="155"/>
      <c r="J200" s="154">
        <f t="shared" si="20"/>
        <v>0</v>
      </c>
      <c r="K200" s="156"/>
      <c r="L200" s="33"/>
      <c r="M200" s="157" t="s">
        <v>1</v>
      </c>
      <c r="N200" s="158" t="s">
        <v>42</v>
      </c>
      <c r="P200" s="159">
        <f t="shared" si="21"/>
        <v>0</v>
      </c>
      <c r="Q200" s="159">
        <v>0</v>
      </c>
      <c r="R200" s="159">
        <f t="shared" si="22"/>
        <v>0</v>
      </c>
      <c r="S200" s="159">
        <v>0</v>
      </c>
      <c r="T200" s="160">
        <f t="shared" si="23"/>
        <v>0</v>
      </c>
      <c r="AR200" s="161" t="s">
        <v>344</v>
      </c>
      <c r="AT200" s="161" t="s">
        <v>169</v>
      </c>
      <c r="AU200" s="161" t="s">
        <v>85</v>
      </c>
      <c r="AY200" s="17" t="s">
        <v>167</v>
      </c>
      <c r="BE200" s="96">
        <f t="shared" si="24"/>
        <v>0</v>
      </c>
      <c r="BF200" s="96">
        <f t="shared" si="25"/>
        <v>0</v>
      </c>
      <c r="BG200" s="96">
        <f t="shared" si="26"/>
        <v>0</v>
      </c>
      <c r="BH200" s="96">
        <f t="shared" si="27"/>
        <v>0</v>
      </c>
      <c r="BI200" s="96">
        <f t="shared" si="28"/>
        <v>0</v>
      </c>
      <c r="BJ200" s="17" t="s">
        <v>85</v>
      </c>
      <c r="BK200" s="162">
        <f t="shared" si="29"/>
        <v>0</v>
      </c>
      <c r="BL200" s="17" t="s">
        <v>344</v>
      </c>
      <c r="BM200" s="161" t="s">
        <v>567</v>
      </c>
    </row>
    <row r="201" spans="2:65" s="1" customFormat="1" ht="24.2" customHeight="1" x14ac:dyDescent="0.2">
      <c r="B201" s="149"/>
      <c r="C201" s="191" t="s">
        <v>371</v>
      </c>
      <c r="D201" s="191" t="s">
        <v>262</v>
      </c>
      <c r="E201" s="192" t="s">
        <v>2706</v>
      </c>
      <c r="F201" s="193" t="s">
        <v>2707</v>
      </c>
      <c r="G201" s="194" t="s">
        <v>254</v>
      </c>
      <c r="H201" s="195">
        <v>1</v>
      </c>
      <c r="I201" s="196"/>
      <c r="J201" s="195">
        <f t="shared" si="20"/>
        <v>0</v>
      </c>
      <c r="K201" s="197"/>
      <c r="L201" s="198"/>
      <c r="M201" s="199" t="s">
        <v>1</v>
      </c>
      <c r="N201" s="200" t="s">
        <v>42</v>
      </c>
      <c r="P201" s="159">
        <f t="shared" si="21"/>
        <v>0</v>
      </c>
      <c r="Q201" s="159">
        <v>0</v>
      </c>
      <c r="R201" s="159">
        <f t="shared" si="22"/>
        <v>0</v>
      </c>
      <c r="S201" s="159">
        <v>0</v>
      </c>
      <c r="T201" s="160">
        <f t="shared" si="23"/>
        <v>0</v>
      </c>
      <c r="AR201" s="161" t="s">
        <v>903</v>
      </c>
      <c r="AT201" s="161" t="s">
        <v>262</v>
      </c>
      <c r="AU201" s="161" t="s">
        <v>85</v>
      </c>
      <c r="AY201" s="17" t="s">
        <v>167</v>
      </c>
      <c r="BE201" s="96">
        <f t="shared" si="24"/>
        <v>0</v>
      </c>
      <c r="BF201" s="96">
        <f t="shared" si="25"/>
        <v>0</v>
      </c>
      <c r="BG201" s="96">
        <f t="shared" si="26"/>
        <v>0</v>
      </c>
      <c r="BH201" s="96">
        <f t="shared" si="27"/>
        <v>0</v>
      </c>
      <c r="BI201" s="96">
        <f t="shared" si="28"/>
        <v>0</v>
      </c>
      <c r="BJ201" s="17" t="s">
        <v>85</v>
      </c>
      <c r="BK201" s="162">
        <f t="shared" si="29"/>
        <v>0</v>
      </c>
      <c r="BL201" s="17" t="s">
        <v>344</v>
      </c>
      <c r="BM201" s="161" t="s">
        <v>577</v>
      </c>
    </row>
    <row r="202" spans="2:65" s="1" customFormat="1" ht="24.2" customHeight="1" x14ac:dyDescent="0.2">
      <c r="B202" s="149"/>
      <c r="C202" s="150" t="s">
        <v>581</v>
      </c>
      <c r="D202" s="150" t="s">
        <v>169</v>
      </c>
      <c r="E202" s="151" t="s">
        <v>2708</v>
      </c>
      <c r="F202" s="152" t="s">
        <v>2709</v>
      </c>
      <c r="G202" s="153" t="s">
        <v>306</v>
      </c>
      <c r="H202" s="154">
        <v>235</v>
      </c>
      <c r="I202" s="155"/>
      <c r="J202" s="154">
        <f t="shared" si="20"/>
        <v>0</v>
      </c>
      <c r="K202" s="156"/>
      <c r="L202" s="33"/>
      <c r="M202" s="157" t="s">
        <v>1</v>
      </c>
      <c r="N202" s="158" t="s">
        <v>42</v>
      </c>
      <c r="P202" s="159">
        <f t="shared" si="21"/>
        <v>0</v>
      </c>
      <c r="Q202" s="159">
        <v>0</v>
      </c>
      <c r="R202" s="159">
        <f t="shared" si="22"/>
        <v>0</v>
      </c>
      <c r="S202" s="159">
        <v>0</v>
      </c>
      <c r="T202" s="160">
        <f t="shared" si="23"/>
        <v>0</v>
      </c>
      <c r="AR202" s="161" t="s">
        <v>344</v>
      </c>
      <c r="AT202" s="161" t="s">
        <v>169</v>
      </c>
      <c r="AU202" s="161" t="s">
        <v>85</v>
      </c>
      <c r="AY202" s="17" t="s">
        <v>167</v>
      </c>
      <c r="BE202" s="96">
        <f t="shared" si="24"/>
        <v>0</v>
      </c>
      <c r="BF202" s="96">
        <f t="shared" si="25"/>
        <v>0</v>
      </c>
      <c r="BG202" s="96">
        <f t="shared" si="26"/>
        <v>0</v>
      </c>
      <c r="BH202" s="96">
        <f t="shared" si="27"/>
        <v>0</v>
      </c>
      <c r="BI202" s="96">
        <f t="shared" si="28"/>
        <v>0</v>
      </c>
      <c r="BJ202" s="17" t="s">
        <v>85</v>
      </c>
      <c r="BK202" s="162">
        <f t="shared" si="29"/>
        <v>0</v>
      </c>
      <c r="BL202" s="17" t="s">
        <v>344</v>
      </c>
      <c r="BM202" s="161" t="s">
        <v>584</v>
      </c>
    </row>
    <row r="203" spans="2:65" s="1" customFormat="1" ht="16.5" customHeight="1" x14ac:dyDescent="0.2">
      <c r="B203" s="149"/>
      <c r="C203" s="191" t="s">
        <v>374</v>
      </c>
      <c r="D203" s="191" t="s">
        <v>262</v>
      </c>
      <c r="E203" s="192" t="s">
        <v>2710</v>
      </c>
      <c r="F203" s="193" t="s">
        <v>2711</v>
      </c>
      <c r="G203" s="194" t="s">
        <v>306</v>
      </c>
      <c r="H203" s="195">
        <v>235</v>
      </c>
      <c r="I203" s="196"/>
      <c r="J203" s="195">
        <f t="shared" si="20"/>
        <v>0</v>
      </c>
      <c r="K203" s="197"/>
      <c r="L203" s="198"/>
      <c r="M203" s="199" t="s">
        <v>1</v>
      </c>
      <c r="N203" s="200" t="s">
        <v>42</v>
      </c>
      <c r="P203" s="159">
        <f t="shared" si="21"/>
        <v>0</v>
      </c>
      <c r="Q203" s="159">
        <v>0</v>
      </c>
      <c r="R203" s="159">
        <f t="shared" si="22"/>
        <v>0</v>
      </c>
      <c r="S203" s="159">
        <v>0</v>
      </c>
      <c r="T203" s="160">
        <f t="shared" si="23"/>
        <v>0</v>
      </c>
      <c r="AR203" s="161" t="s">
        <v>903</v>
      </c>
      <c r="AT203" s="161" t="s">
        <v>262</v>
      </c>
      <c r="AU203" s="161" t="s">
        <v>85</v>
      </c>
      <c r="AY203" s="17" t="s">
        <v>167</v>
      </c>
      <c r="BE203" s="96">
        <f t="shared" si="24"/>
        <v>0</v>
      </c>
      <c r="BF203" s="96">
        <f t="shared" si="25"/>
        <v>0</v>
      </c>
      <c r="BG203" s="96">
        <f t="shared" si="26"/>
        <v>0</v>
      </c>
      <c r="BH203" s="96">
        <f t="shared" si="27"/>
        <v>0</v>
      </c>
      <c r="BI203" s="96">
        <f t="shared" si="28"/>
        <v>0</v>
      </c>
      <c r="BJ203" s="17" t="s">
        <v>85</v>
      </c>
      <c r="BK203" s="162">
        <f t="shared" si="29"/>
        <v>0</v>
      </c>
      <c r="BL203" s="17" t="s">
        <v>344</v>
      </c>
      <c r="BM203" s="161" t="s">
        <v>588</v>
      </c>
    </row>
    <row r="204" spans="2:65" s="1" customFormat="1" ht="24.2" customHeight="1" x14ac:dyDescent="0.2">
      <c r="B204" s="149"/>
      <c r="C204" s="150" t="s">
        <v>601</v>
      </c>
      <c r="D204" s="150" t="s">
        <v>169</v>
      </c>
      <c r="E204" s="151" t="s">
        <v>2712</v>
      </c>
      <c r="F204" s="152" t="s">
        <v>2713</v>
      </c>
      <c r="G204" s="153" t="s">
        <v>306</v>
      </c>
      <c r="H204" s="154">
        <v>160</v>
      </c>
      <c r="I204" s="155"/>
      <c r="J204" s="154">
        <f t="shared" si="20"/>
        <v>0</v>
      </c>
      <c r="K204" s="156"/>
      <c r="L204" s="33"/>
      <c r="M204" s="157" t="s">
        <v>1</v>
      </c>
      <c r="N204" s="158" t="s">
        <v>42</v>
      </c>
      <c r="P204" s="159">
        <f t="shared" si="21"/>
        <v>0</v>
      </c>
      <c r="Q204" s="159">
        <v>0</v>
      </c>
      <c r="R204" s="159">
        <f t="shared" si="22"/>
        <v>0</v>
      </c>
      <c r="S204" s="159">
        <v>0</v>
      </c>
      <c r="T204" s="160">
        <f t="shared" si="23"/>
        <v>0</v>
      </c>
      <c r="AR204" s="161" t="s">
        <v>344</v>
      </c>
      <c r="AT204" s="161" t="s">
        <v>169</v>
      </c>
      <c r="AU204" s="161" t="s">
        <v>85</v>
      </c>
      <c r="AY204" s="17" t="s">
        <v>167</v>
      </c>
      <c r="BE204" s="96">
        <f t="shared" si="24"/>
        <v>0</v>
      </c>
      <c r="BF204" s="96">
        <f t="shared" si="25"/>
        <v>0</v>
      </c>
      <c r="BG204" s="96">
        <f t="shared" si="26"/>
        <v>0</v>
      </c>
      <c r="BH204" s="96">
        <f t="shared" si="27"/>
        <v>0</v>
      </c>
      <c r="BI204" s="96">
        <f t="shared" si="28"/>
        <v>0</v>
      </c>
      <c r="BJ204" s="17" t="s">
        <v>85</v>
      </c>
      <c r="BK204" s="162">
        <f t="shared" si="29"/>
        <v>0</v>
      </c>
      <c r="BL204" s="17" t="s">
        <v>344</v>
      </c>
      <c r="BM204" s="161" t="s">
        <v>604</v>
      </c>
    </row>
    <row r="205" spans="2:65" s="1" customFormat="1" ht="16.5" customHeight="1" x14ac:dyDescent="0.2">
      <c r="B205" s="149"/>
      <c r="C205" s="191" t="s">
        <v>378</v>
      </c>
      <c r="D205" s="191" t="s">
        <v>262</v>
      </c>
      <c r="E205" s="192" t="s">
        <v>2714</v>
      </c>
      <c r="F205" s="193" t="s">
        <v>2715</v>
      </c>
      <c r="G205" s="194" t="s">
        <v>306</v>
      </c>
      <c r="H205" s="195">
        <v>160</v>
      </c>
      <c r="I205" s="196"/>
      <c r="J205" s="195">
        <f t="shared" si="20"/>
        <v>0</v>
      </c>
      <c r="K205" s="197"/>
      <c r="L205" s="198"/>
      <c r="M205" s="199" t="s">
        <v>1</v>
      </c>
      <c r="N205" s="200" t="s">
        <v>42</v>
      </c>
      <c r="P205" s="159">
        <f t="shared" si="21"/>
        <v>0</v>
      </c>
      <c r="Q205" s="159">
        <v>0</v>
      </c>
      <c r="R205" s="159">
        <f t="shared" si="22"/>
        <v>0</v>
      </c>
      <c r="S205" s="159">
        <v>0</v>
      </c>
      <c r="T205" s="160">
        <f t="shared" si="23"/>
        <v>0</v>
      </c>
      <c r="AR205" s="161" t="s">
        <v>903</v>
      </c>
      <c r="AT205" s="161" t="s">
        <v>262</v>
      </c>
      <c r="AU205" s="161" t="s">
        <v>85</v>
      </c>
      <c r="AY205" s="17" t="s">
        <v>167</v>
      </c>
      <c r="BE205" s="96">
        <f t="shared" si="24"/>
        <v>0</v>
      </c>
      <c r="BF205" s="96">
        <f t="shared" si="25"/>
        <v>0</v>
      </c>
      <c r="BG205" s="96">
        <f t="shared" si="26"/>
        <v>0</v>
      </c>
      <c r="BH205" s="96">
        <f t="shared" si="27"/>
        <v>0</v>
      </c>
      <c r="BI205" s="96">
        <f t="shared" si="28"/>
        <v>0</v>
      </c>
      <c r="BJ205" s="17" t="s">
        <v>85</v>
      </c>
      <c r="BK205" s="162">
        <f t="shared" si="29"/>
        <v>0</v>
      </c>
      <c r="BL205" s="17" t="s">
        <v>344</v>
      </c>
      <c r="BM205" s="161" t="s">
        <v>611</v>
      </c>
    </row>
    <row r="206" spans="2:65" s="1" customFormat="1" ht="24.2" customHeight="1" x14ac:dyDescent="0.2">
      <c r="B206" s="149"/>
      <c r="C206" s="150" t="s">
        <v>612</v>
      </c>
      <c r="D206" s="150" t="s">
        <v>169</v>
      </c>
      <c r="E206" s="151" t="s">
        <v>2716</v>
      </c>
      <c r="F206" s="152" t="s">
        <v>2717</v>
      </c>
      <c r="G206" s="153" t="s">
        <v>306</v>
      </c>
      <c r="H206" s="154">
        <v>20</v>
      </c>
      <c r="I206" s="155"/>
      <c r="J206" s="154">
        <f t="shared" si="20"/>
        <v>0</v>
      </c>
      <c r="K206" s="156"/>
      <c r="L206" s="33"/>
      <c r="M206" s="157" t="s">
        <v>1</v>
      </c>
      <c r="N206" s="158" t="s">
        <v>42</v>
      </c>
      <c r="P206" s="159">
        <f t="shared" si="21"/>
        <v>0</v>
      </c>
      <c r="Q206" s="159">
        <v>0</v>
      </c>
      <c r="R206" s="159">
        <f t="shared" si="22"/>
        <v>0</v>
      </c>
      <c r="S206" s="159">
        <v>0</v>
      </c>
      <c r="T206" s="160">
        <f t="shared" si="23"/>
        <v>0</v>
      </c>
      <c r="AR206" s="161" t="s">
        <v>344</v>
      </c>
      <c r="AT206" s="161" t="s">
        <v>169</v>
      </c>
      <c r="AU206" s="161" t="s">
        <v>85</v>
      </c>
      <c r="AY206" s="17" t="s">
        <v>167</v>
      </c>
      <c r="BE206" s="96">
        <f t="shared" si="24"/>
        <v>0</v>
      </c>
      <c r="BF206" s="96">
        <f t="shared" si="25"/>
        <v>0</v>
      </c>
      <c r="BG206" s="96">
        <f t="shared" si="26"/>
        <v>0</v>
      </c>
      <c r="BH206" s="96">
        <f t="shared" si="27"/>
        <v>0</v>
      </c>
      <c r="BI206" s="96">
        <f t="shared" si="28"/>
        <v>0</v>
      </c>
      <c r="BJ206" s="17" t="s">
        <v>85</v>
      </c>
      <c r="BK206" s="162">
        <f t="shared" si="29"/>
        <v>0</v>
      </c>
      <c r="BL206" s="17" t="s">
        <v>344</v>
      </c>
      <c r="BM206" s="161" t="s">
        <v>615</v>
      </c>
    </row>
    <row r="207" spans="2:65" s="1" customFormat="1" ht="16.5" customHeight="1" x14ac:dyDescent="0.2">
      <c r="B207" s="149"/>
      <c r="C207" s="191" t="s">
        <v>381</v>
      </c>
      <c r="D207" s="191" t="s">
        <v>262</v>
      </c>
      <c r="E207" s="192" t="s">
        <v>2718</v>
      </c>
      <c r="F207" s="193" t="s">
        <v>2719</v>
      </c>
      <c r="G207" s="194" t="s">
        <v>306</v>
      </c>
      <c r="H207" s="195">
        <v>20</v>
      </c>
      <c r="I207" s="196"/>
      <c r="J207" s="195">
        <f t="shared" si="20"/>
        <v>0</v>
      </c>
      <c r="K207" s="197"/>
      <c r="L207" s="198"/>
      <c r="M207" s="199" t="s">
        <v>1</v>
      </c>
      <c r="N207" s="200" t="s">
        <v>42</v>
      </c>
      <c r="P207" s="159">
        <f t="shared" si="21"/>
        <v>0</v>
      </c>
      <c r="Q207" s="159">
        <v>0</v>
      </c>
      <c r="R207" s="159">
        <f t="shared" si="22"/>
        <v>0</v>
      </c>
      <c r="S207" s="159">
        <v>0</v>
      </c>
      <c r="T207" s="160">
        <f t="shared" si="23"/>
        <v>0</v>
      </c>
      <c r="AR207" s="161" t="s">
        <v>903</v>
      </c>
      <c r="AT207" s="161" t="s">
        <v>262</v>
      </c>
      <c r="AU207" s="161" t="s">
        <v>85</v>
      </c>
      <c r="AY207" s="17" t="s">
        <v>167</v>
      </c>
      <c r="BE207" s="96">
        <f t="shared" si="24"/>
        <v>0</v>
      </c>
      <c r="BF207" s="96">
        <f t="shared" si="25"/>
        <v>0</v>
      </c>
      <c r="BG207" s="96">
        <f t="shared" si="26"/>
        <v>0</v>
      </c>
      <c r="BH207" s="96">
        <f t="shared" si="27"/>
        <v>0</v>
      </c>
      <c r="BI207" s="96">
        <f t="shared" si="28"/>
        <v>0</v>
      </c>
      <c r="BJ207" s="17" t="s">
        <v>85</v>
      </c>
      <c r="BK207" s="162">
        <f t="shared" si="29"/>
        <v>0</v>
      </c>
      <c r="BL207" s="17" t="s">
        <v>344</v>
      </c>
      <c r="BM207" s="161" t="s">
        <v>619</v>
      </c>
    </row>
    <row r="208" spans="2:65" s="1" customFormat="1" ht="24.2" customHeight="1" x14ac:dyDescent="0.2">
      <c r="B208" s="149"/>
      <c r="C208" s="150" t="s">
        <v>620</v>
      </c>
      <c r="D208" s="150" t="s">
        <v>169</v>
      </c>
      <c r="E208" s="151" t="s">
        <v>2720</v>
      </c>
      <c r="F208" s="152" t="s">
        <v>2721</v>
      </c>
      <c r="G208" s="153" t="s">
        <v>306</v>
      </c>
      <c r="H208" s="154">
        <v>30</v>
      </c>
      <c r="I208" s="155"/>
      <c r="J208" s="154">
        <f t="shared" si="20"/>
        <v>0</v>
      </c>
      <c r="K208" s="156"/>
      <c r="L208" s="33"/>
      <c r="M208" s="157" t="s">
        <v>1</v>
      </c>
      <c r="N208" s="158" t="s">
        <v>42</v>
      </c>
      <c r="P208" s="159">
        <f t="shared" si="21"/>
        <v>0</v>
      </c>
      <c r="Q208" s="159">
        <v>0</v>
      </c>
      <c r="R208" s="159">
        <f t="shared" si="22"/>
        <v>0</v>
      </c>
      <c r="S208" s="159">
        <v>0</v>
      </c>
      <c r="T208" s="160">
        <f t="shared" si="23"/>
        <v>0</v>
      </c>
      <c r="AR208" s="161" t="s">
        <v>344</v>
      </c>
      <c r="AT208" s="161" t="s">
        <v>169</v>
      </c>
      <c r="AU208" s="161" t="s">
        <v>85</v>
      </c>
      <c r="AY208" s="17" t="s">
        <v>167</v>
      </c>
      <c r="BE208" s="96">
        <f t="shared" si="24"/>
        <v>0</v>
      </c>
      <c r="BF208" s="96">
        <f t="shared" si="25"/>
        <v>0</v>
      </c>
      <c r="BG208" s="96">
        <f t="shared" si="26"/>
        <v>0</v>
      </c>
      <c r="BH208" s="96">
        <f t="shared" si="27"/>
        <v>0</v>
      </c>
      <c r="BI208" s="96">
        <f t="shared" si="28"/>
        <v>0</v>
      </c>
      <c r="BJ208" s="17" t="s">
        <v>85</v>
      </c>
      <c r="BK208" s="162">
        <f t="shared" si="29"/>
        <v>0</v>
      </c>
      <c r="BL208" s="17" t="s">
        <v>344</v>
      </c>
      <c r="BM208" s="161" t="s">
        <v>623</v>
      </c>
    </row>
    <row r="209" spans="2:65" s="1" customFormat="1" ht="16.5" customHeight="1" x14ac:dyDescent="0.2">
      <c r="B209" s="149"/>
      <c r="C209" s="191" t="s">
        <v>386</v>
      </c>
      <c r="D209" s="191" t="s">
        <v>262</v>
      </c>
      <c r="E209" s="192" t="s">
        <v>2722</v>
      </c>
      <c r="F209" s="193" t="s">
        <v>2723</v>
      </c>
      <c r="G209" s="194" t="s">
        <v>306</v>
      </c>
      <c r="H209" s="195">
        <v>30</v>
      </c>
      <c r="I209" s="196"/>
      <c r="J209" s="195">
        <f t="shared" si="20"/>
        <v>0</v>
      </c>
      <c r="K209" s="197"/>
      <c r="L209" s="198"/>
      <c r="M209" s="199" t="s">
        <v>1</v>
      </c>
      <c r="N209" s="200" t="s">
        <v>42</v>
      </c>
      <c r="P209" s="159">
        <f t="shared" si="21"/>
        <v>0</v>
      </c>
      <c r="Q209" s="159">
        <v>0</v>
      </c>
      <c r="R209" s="159">
        <f t="shared" si="22"/>
        <v>0</v>
      </c>
      <c r="S209" s="159">
        <v>0</v>
      </c>
      <c r="T209" s="160">
        <f t="shared" si="23"/>
        <v>0</v>
      </c>
      <c r="AR209" s="161" t="s">
        <v>903</v>
      </c>
      <c r="AT209" s="161" t="s">
        <v>262</v>
      </c>
      <c r="AU209" s="161" t="s">
        <v>85</v>
      </c>
      <c r="AY209" s="17" t="s">
        <v>167</v>
      </c>
      <c r="BE209" s="96">
        <f t="shared" si="24"/>
        <v>0</v>
      </c>
      <c r="BF209" s="96">
        <f t="shared" si="25"/>
        <v>0</v>
      </c>
      <c r="BG209" s="96">
        <f t="shared" si="26"/>
        <v>0</v>
      </c>
      <c r="BH209" s="96">
        <f t="shared" si="27"/>
        <v>0</v>
      </c>
      <c r="BI209" s="96">
        <f t="shared" si="28"/>
        <v>0</v>
      </c>
      <c r="BJ209" s="17" t="s">
        <v>85</v>
      </c>
      <c r="BK209" s="162">
        <f t="shared" si="29"/>
        <v>0</v>
      </c>
      <c r="BL209" s="17" t="s">
        <v>344</v>
      </c>
      <c r="BM209" s="161" t="s">
        <v>626</v>
      </c>
    </row>
    <row r="210" spans="2:65" s="1" customFormat="1" ht="24.2" customHeight="1" x14ac:dyDescent="0.2">
      <c r="B210" s="149"/>
      <c r="C210" s="150" t="s">
        <v>627</v>
      </c>
      <c r="D210" s="150" t="s">
        <v>169</v>
      </c>
      <c r="E210" s="151" t="s">
        <v>2724</v>
      </c>
      <c r="F210" s="152" t="s">
        <v>2725</v>
      </c>
      <c r="G210" s="153" t="s">
        <v>306</v>
      </c>
      <c r="H210" s="154">
        <v>3140</v>
      </c>
      <c r="I210" s="155"/>
      <c r="J210" s="154">
        <f t="shared" si="20"/>
        <v>0</v>
      </c>
      <c r="K210" s="156"/>
      <c r="L210" s="33"/>
      <c r="M210" s="157" t="s">
        <v>1</v>
      </c>
      <c r="N210" s="158" t="s">
        <v>42</v>
      </c>
      <c r="P210" s="159">
        <f t="shared" si="21"/>
        <v>0</v>
      </c>
      <c r="Q210" s="159">
        <v>0</v>
      </c>
      <c r="R210" s="159">
        <f t="shared" si="22"/>
        <v>0</v>
      </c>
      <c r="S210" s="159">
        <v>0</v>
      </c>
      <c r="T210" s="160">
        <f t="shared" si="23"/>
        <v>0</v>
      </c>
      <c r="AR210" s="161" t="s">
        <v>344</v>
      </c>
      <c r="AT210" s="161" t="s">
        <v>169</v>
      </c>
      <c r="AU210" s="161" t="s">
        <v>85</v>
      </c>
      <c r="AY210" s="17" t="s">
        <v>167</v>
      </c>
      <c r="BE210" s="96">
        <f t="shared" si="24"/>
        <v>0</v>
      </c>
      <c r="BF210" s="96">
        <f t="shared" si="25"/>
        <v>0</v>
      </c>
      <c r="BG210" s="96">
        <f t="shared" si="26"/>
        <v>0</v>
      </c>
      <c r="BH210" s="96">
        <f t="shared" si="27"/>
        <v>0</v>
      </c>
      <c r="BI210" s="96">
        <f t="shared" si="28"/>
        <v>0</v>
      </c>
      <c r="BJ210" s="17" t="s">
        <v>85</v>
      </c>
      <c r="BK210" s="162">
        <f t="shared" si="29"/>
        <v>0</v>
      </c>
      <c r="BL210" s="17" t="s">
        <v>344</v>
      </c>
      <c r="BM210" s="161" t="s">
        <v>630</v>
      </c>
    </row>
    <row r="211" spans="2:65" s="1" customFormat="1" ht="21.75" customHeight="1" x14ac:dyDescent="0.2">
      <c r="B211" s="149"/>
      <c r="C211" s="191" t="s">
        <v>391</v>
      </c>
      <c r="D211" s="191" t="s">
        <v>262</v>
      </c>
      <c r="E211" s="192" t="s">
        <v>2726</v>
      </c>
      <c r="F211" s="193" t="s">
        <v>2727</v>
      </c>
      <c r="G211" s="194" t="s">
        <v>306</v>
      </c>
      <c r="H211" s="195">
        <v>3140</v>
      </c>
      <c r="I211" s="196"/>
      <c r="J211" s="195">
        <f t="shared" si="20"/>
        <v>0</v>
      </c>
      <c r="K211" s="197"/>
      <c r="L211" s="198"/>
      <c r="M211" s="199" t="s">
        <v>1</v>
      </c>
      <c r="N211" s="200" t="s">
        <v>42</v>
      </c>
      <c r="P211" s="159">
        <f t="shared" si="21"/>
        <v>0</v>
      </c>
      <c r="Q211" s="159">
        <v>0</v>
      </c>
      <c r="R211" s="159">
        <f t="shared" si="22"/>
        <v>0</v>
      </c>
      <c r="S211" s="159">
        <v>0</v>
      </c>
      <c r="T211" s="160">
        <f t="shared" si="23"/>
        <v>0</v>
      </c>
      <c r="AR211" s="161" t="s">
        <v>903</v>
      </c>
      <c r="AT211" s="161" t="s">
        <v>262</v>
      </c>
      <c r="AU211" s="161" t="s">
        <v>85</v>
      </c>
      <c r="AY211" s="17" t="s">
        <v>167</v>
      </c>
      <c r="BE211" s="96">
        <f t="shared" si="24"/>
        <v>0</v>
      </c>
      <c r="BF211" s="96">
        <f t="shared" si="25"/>
        <v>0</v>
      </c>
      <c r="BG211" s="96">
        <f t="shared" si="26"/>
        <v>0</v>
      </c>
      <c r="BH211" s="96">
        <f t="shared" si="27"/>
        <v>0</v>
      </c>
      <c r="BI211" s="96">
        <f t="shared" si="28"/>
        <v>0</v>
      </c>
      <c r="BJ211" s="17" t="s">
        <v>85</v>
      </c>
      <c r="BK211" s="162">
        <f t="shared" si="29"/>
        <v>0</v>
      </c>
      <c r="BL211" s="17" t="s">
        <v>344</v>
      </c>
      <c r="BM211" s="161" t="s">
        <v>634</v>
      </c>
    </row>
    <row r="212" spans="2:65" s="1" customFormat="1" ht="24.2" customHeight="1" x14ac:dyDescent="0.2">
      <c r="B212" s="149"/>
      <c r="C212" s="150" t="s">
        <v>639</v>
      </c>
      <c r="D212" s="150" t="s">
        <v>169</v>
      </c>
      <c r="E212" s="151" t="s">
        <v>2728</v>
      </c>
      <c r="F212" s="152" t="s">
        <v>2729</v>
      </c>
      <c r="G212" s="153" t="s">
        <v>306</v>
      </c>
      <c r="H212" s="154">
        <v>300</v>
      </c>
      <c r="I212" s="155"/>
      <c r="J212" s="154">
        <f t="shared" si="20"/>
        <v>0</v>
      </c>
      <c r="K212" s="156"/>
      <c r="L212" s="33"/>
      <c r="M212" s="157" t="s">
        <v>1</v>
      </c>
      <c r="N212" s="158" t="s">
        <v>42</v>
      </c>
      <c r="P212" s="159">
        <f t="shared" si="21"/>
        <v>0</v>
      </c>
      <c r="Q212" s="159">
        <v>0</v>
      </c>
      <c r="R212" s="159">
        <f t="shared" si="22"/>
        <v>0</v>
      </c>
      <c r="S212" s="159">
        <v>0</v>
      </c>
      <c r="T212" s="160">
        <f t="shared" si="23"/>
        <v>0</v>
      </c>
      <c r="AR212" s="161" t="s">
        <v>344</v>
      </c>
      <c r="AT212" s="161" t="s">
        <v>169</v>
      </c>
      <c r="AU212" s="161" t="s">
        <v>85</v>
      </c>
      <c r="AY212" s="17" t="s">
        <v>167</v>
      </c>
      <c r="BE212" s="96">
        <f t="shared" si="24"/>
        <v>0</v>
      </c>
      <c r="BF212" s="96">
        <f t="shared" si="25"/>
        <v>0</v>
      </c>
      <c r="BG212" s="96">
        <f t="shared" si="26"/>
        <v>0</v>
      </c>
      <c r="BH212" s="96">
        <f t="shared" si="27"/>
        <v>0</v>
      </c>
      <c r="BI212" s="96">
        <f t="shared" si="28"/>
        <v>0</v>
      </c>
      <c r="BJ212" s="17" t="s">
        <v>85</v>
      </c>
      <c r="BK212" s="162">
        <f t="shared" si="29"/>
        <v>0</v>
      </c>
      <c r="BL212" s="17" t="s">
        <v>344</v>
      </c>
      <c r="BM212" s="161" t="s">
        <v>642</v>
      </c>
    </row>
    <row r="213" spans="2:65" s="1" customFormat="1" ht="24.2" customHeight="1" x14ac:dyDescent="0.2">
      <c r="B213" s="149"/>
      <c r="C213" s="191" t="s">
        <v>398</v>
      </c>
      <c r="D213" s="191" t="s">
        <v>262</v>
      </c>
      <c r="E213" s="192" t="s">
        <v>2730</v>
      </c>
      <c r="F213" s="193" t="s">
        <v>2731</v>
      </c>
      <c r="G213" s="194" t="s">
        <v>306</v>
      </c>
      <c r="H213" s="195">
        <v>300</v>
      </c>
      <c r="I213" s="196"/>
      <c r="J213" s="195">
        <f t="shared" si="20"/>
        <v>0</v>
      </c>
      <c r="K213" s="197"/>
      <c r="L213" s="198"/>
      <c r="M213" s="199" t="s">
        <v>1</v>
      </c>
      <c r="N213" s="200" t="s">
        <v>42</v>
      </c>
      <c r="P213" s="159">
        <f t="shared" si="21"/>
        <v>0</v>
      </c>
      <c r="Q213" s="159">
        <v>0</v>
      </c>
      <c r="R213" s="159">
        <f t="shared" si="22"/>
        <v>0</v>
      </c>
      <c r="S213" s="159">
        <v>0</v>
      </c>
      <c r="T213" s="160">
        <f t="shared" si="23"/>
        <v>0</v>
      </c>
      <c r="AR213" s="161" t="s">
        <v>903</v>
      </c>
      <c r="AT213" s="161" t="s">
        <v>262</v>
      </c>
      <c r="AU213" s="161" t="s">
        <v>85</v>
      </c>
      <c r="AY213" s="17" t="s">
        <v>167</v>
      </c>
      <c r="BE213" s="96">
        <f t="shared" si="24"/>
        <v>0</v>
      </c>
      <c r="BF213" s="96">
        <f t="shared" si="25"/>
        <v>0</v>
      </c>
      <c r="BG213" s="96">
        <f t="shared" si="26"/>
        <v>0</v>
      </c>
      <c r="BH213" s="96">
        <f t="shared" si="27"/>
        <v>0</v>
      </c>
      <c r="BI213" s="96">
        <f t="shared" si="28"/>
        <v>0</v>
      </c>
      <c r="BJ213" s="17" t="s">
        <v>85</v>
      </c>
      <c r="BK213" s="162">
        <f t="shared" si="29"/>
        <v>0</v>
      </c>
      <c r="BL213" s="17" t="s">
        <v>344</v>
      </c>
      <c r="BM213" s="161" t="s">
        <v>647</v>
      </c>
    </row>
    <row r="214" spans="2:65" s="1" customFormat="1" ht="24.2" customHeight="1" x14ac:dyDescent="0.2">
      <c r="B214" s="149"/>
      <c r="C214" s="150" t="s">
        <v>650</v>
      </c>
      <c r="D214" s="150" t="s">
        <v>169</v>
      </c>
      <c r="E214" s="151" t="s">
        <v>2732</v>
      </c>
      <c r="F214" s="152" t="s">
        <v>2733</v>
      </c>
      <c r="G214" s="153" t="s">
        <v>306</v>
      </c>
      <c r="H214" s="154">
        <v>2715</v>
      </c>
      <c r="I214" s="155"/>
      <c r="J214" s="154">
        <f t="shared" si="20"/>
        <v>0</v>
      </c>
      <c r="K214" s="156"/>
      <c r="L214" s="33"/>
      <c r="M214" s="157" t="s">
        <v>1</v>
      </c>
      <c r="N214" s="158" t="s">
        <v>42</v>
      </c>
      <c r="P214" s="159">
        <f t="shared" si="21"/>
        <v>0</v>
      </c>
      <c r="Q214" s="159">
        <v>0</v>
      </c>
      <c r="R214" s="159">
        <f t="shared" si="22"/>
        <v>0</v>
      </c>
      <c r="S214" s="159">
        <v>0</v>
      </c>
      <c r="T214" s="160">
        <f t="shared" si="23"/>
        <v>0</v>
      </c>
      <c r="AR214" s="161" t="s">
        <v>344</v>
      </c>
      <c r="AT214" s="161" t="s">
        <v>169</v>
      </c>
      <c r="AU214" s="161" t="s">
        <v>85</v>
      </c>
      <c r="AY214" s="17" t="s">
        <v>167</v>
      </c>
      <c r="BE214" s="96">
        <f t="shared" si="24"/>
        <v>0</v>
      </c>
      <c r="BF214" s="96">
        <f t="shared" si="25"/>
        <v>0</v>
      </c>
      <c r="BG214" s="96">
        <f t="shared" si="26"/>
        <v>0</v>
      </c>
      <c r="BH214" s="96">
        <f t="shared" si="27"/>
        <v>0</v>
      </c>
      <c r="BI214" s="96">
        <f t="shared" si="28"/>
        <v>0</v>
      </c>
      <c r="BJ214" s="17" t="s">
        <v>85</v>
      </c>
      <c r="BK214" s="162">
        <f t="shared" si="29"/>
        <v>0</v>
      </c>
      <c r="BL214" s="17" t="s">
        <v>344</v>
      </c>
      <c r="BM214" s="161" t="s">
        <v>653</v>
      </c>
    </row>
    <row r="215" spans="2:65" s="1" customFormat="1" ht="21.75" customHeight="1" x14ac:dyDescent="0.2">
      <c r="B215" s="149"/>
      <c r="C215" s="191" t="s">
        <v>403</v>
      </c>
      <c r="D215" s="191" t="s">
        <v>262</v>
      </c>
      <c r="E215" s="192" t="s">
        <v>2734</v>
      </c>
      <c r="F215" s="193" t="s">
        <v>2735</v>
      </c>
      <c r="G215" s="194" t="s">
        <v>306</v>
      </c>
      <c r="H215" s="195">
        <v>2715</v>
      </c>
      <c r="I215" s="196"/>
      <c r="J215" s="195">
        <f t="shared" si="20"/>
        <v>0</v>
      </c>
      <c r="K215" s="197"/>
      <c r="L215" s="198"/>
      <c r="M215" s="199" t="s">
        <v>1</v>
      </c>
      <c r="N215" s="200" t="s">
        <v>42</v>
      </c>
      <c r="P215" s="159">
        <f t="shared" si="21"/>
        <v>0</v>
      </c>
      <c r="Q215" s="159">
        <v>0</v>
      </c>
      <c r="R215" s="159">
        <f t="shared" si="22"/>
        <v>0</v>
      </c>
      <c r="S215" s="159">
        <v>0</v>
      </c>
      <c r="T215" s="160">
        <f t="shared" si="23"/>
        <v>0</v>
      </c>
      <c r="AR215" s="161" t="s">
        <v>903</v>
      </c>
      <c r="AT215" s="161" t="s">
        <v>262</v>
      </c>
      <c r="AU215" s="161" t="s">
        <v>85</v>
      </c>
      <c r="AY215" s="17" t="s">
        <v>167</v>
      </c>
      <c r="BE215" s="96">
        <f t="shared" si="24"/>
        <v>0</v>
      </c>
      <c r="BF215" s="96">
        <f t="shared" si="25"/>
        <v>0</v>
      </c>
      <c r="BG215" s="96">
        <f t="shared" si="26"/>
        <v>0</v>
      </c>
      <c r="BH215" s="96">
        <f t="shared" si="27"/>
        <v>0</v>
      </c>
      <c r="BI215" s="96">
        <f t="shared" si="28"/>
        <v>0</v>
      </c>
      <c r="BJ215" s="17" t="s">
        <v>85</v>
      </c>
      <c r="BK215" s="162">
        <f t="shared" si="29"/>
        <v>0</v>
      </c>
      <c r="BL215" s="17" t="s">
        <v>344</v>
      </c>
      <c r="BM215" s="161" t="s">
        <v>657</v>
      </c>
    </row>
    <row r="216" spans="2:65" s="1" customFormat="1" ht="24.2" customHeight="1" x14ac:dyDescent="0.2">
      <c r="B216" s="149"/>
      <c r="C216" s="150" t="s">
        <v>660</v>
      </c>
      <c r="D216" s="150" t="s">
        <v>169</v>
      </c>
      <c r="E216" s="151" t="s">
        <v>2736</v>
      </c>
      <c r="F216" s="152" t="s">
        <v>2737</v>
      </c>
      <c r="G216" s="153" t="s">
        <v>306</v>
      </c>
      <c r="H216" s="154">
        <v>120</v>
      </c>
      <c r="I216" s="155"/>
      <c r="J216" s="154">
        <f t="shared" si="20"/>
        <v>0</v>
      </c>
      <c r="K216" s="156"/>
      <c r="L216" s="33"/>
      <c r="M216" s="157" t="s">
        <v>1</v>
      </c>
      <c r="N216" s="158" t="s">
        <v>42</v>
      </c>
      <c r="P216" s="159">
        <f t="shared" si="21"/>
        <v>0</v>
      </c>
      <c r="Q216" s="159">
        <v>0</v>
      </c>
      <c r="R216" s="159">
        <f t="shared" si="22"/>
        <v>0</v>
      </c>
      <c r="S216" s="159">
        <v>0</v>
      </c>
      <c r="T216" s="160">
        <f t="shared" si="23"/>
        <v>0</v>
      </c>
      <c r="AR216" s="161" t="s">
        <v>344</v>
      </c>
      <c r="AT216" s="161" t="s">
        <v>169</v>
      </c>
      <c r="AU216" s="161" t="s">
        <v>85</v>
      </c>
      <c r="AY216" s="17" t="s">
        <v>167</v>
      </c>
      <c r="BE216" s="96">
        <f t="shared" si="24"/>
        <v>0</v>
      </c>
      <c r="BF216" s="96">
        <f t="shared" si="25"/>
        <v>0</v>
      </c>
      <c r="BG216" s="96">
        <f t="shared" si="26"/>
        <v>0</v>
      </c>
      <c r="BH216" s="96">
        <f t="shared" si="27"/>
        <v>0</v>
      </c>
      <c r="BI216" s="96">
        <f t="shared" si="28"/>
        <v>0</v>
      </c>
      <c r="BJ216" s="17" t="s">
        <v>85</v>
      </c>
      <c r="BK216" s="162">
        <f t="shared" si="29"/>
        <v>0</v>
      </c>
      <c r="BL216" s="17" t="s">
        <v>344</v>
      </c>
      <c r="BM216" s="161" t="s">
        <v>663</v>
      </c>
    </row>
    <row r="217" spans="2:65" s="1" customFormat="1" ht="21.75" customHeight="1" x14ac:dyDescent="0.2">
      <c r="B217" s="149"/>
      <c r="C217" s="191" t="s">
        <v>408</v>
      </c>
      <c r="D217" s="191" t="s">
        <v>262</v>
      </c>
      <c r="E217" s="192" t="s">
        <v>2738</v>
      </c>
      <c r="F217" s="193" t="s">
        <v>2739</v>
      </c>
      <c r="G217" s="194" t="s">
        <v>306</v>
      </c>
      <c r="H217" s="195">
        <v>120</v>
      </c>
      <c r="I217" s="196"/>
      <c r="J217" s="195">
        <f t="shared" si="20"/>
        <v>0</v>
      </c>
      <c r="K217" s="197"/>
      <c r="L217" s="198"/>
      <c r="M217" s="199" t="s">
        <v>1</v>
      </c>
      <c r="N217" s="200" t="s">
        <v>42</v>
      </c>
      <c r="P217" s="159">
        <f t="shared" si="21"/>
        <v>0</v>
      </c>
      <c r="Q217" s="159">
        <v>0</v>
      </c>
      <c r="R217" s="159">
        <f t="shared" si="22"/>
        <v>0</v>
      </c>
      <c r="S217" s="159">
        <v>0</v>
      </c>
      <c r="T217" s="160">
        <f t="shared" si="23"/>
        <v>0</v>
      </c>
      <c r="AR217" s="161" t="s">
        <v>903</v>
      </c>
      <c r="AT217" s="161" t="s">
        <v>262</v>
      </c>
      <c r="AU217" s="161" t="s">
        <v>85</v>
      </c>
      <c r="AY217" s="17" t="s">
        <v>167</v>
      </c>
      <c r="BE217" s="96">
        <f t="shared" si="24"/>
        <v>0</v>
      </c>
      <c r="BF217" s="96">
        <f t="shared" si="25"/>
        <v>0</v>
      </c>
      <c r="BG217" s="96">
        <f t="shared" si="26"/>
        <v>0</v>
      </c>
      <c r="BH217" s="96">
        <f t="shared" si="27"/>
        <v>0</v>
      </c>
      <c r="BI217" s="96">
        <f t="shared" si="28"/>
        <v>0</v>
      </c>
      <c r="BJ217" s="17" t="s">
        <v>85</v>
      </c>
      <c r="BK217" s="162">
        <f t="shared" si="29"/>
        <v>0</v>
      </c>
      <c r="BL217" s="17" t="s">
        <v>344</v>
      </c>
      <c r="BM217" s="161" t="s">
        <v>667</v>
      </c>
    </row>
    <row r="218" spans="2:65" s="1" customFormat="1" ht="24.2" customHeight="1" x14ac:dyDescent="0.2">
      <c r="B218" s="149"/>
      <c r="C218" s="150" t="s">
        <v>669</v>
      </c>
      <c r="D218" s="150" t="s">
        <v>169</v>
      </c>
      <c r="E218" s="151" t="s">
        <v>2740</v>
      </c>
      <c r="F218" s="152" t="s">
        <v>2741</v>
      </c>
      <c r="G218" s="153" t="s">
        <v>306</v>
      </c>
      <c r="H218" s="154">
        <v>835</v>
      </c>
      <c r="I218" s="155"/>
      <c r="J218" s="154">
        <f t="shared" si="20"/>
        <v>0</v>
      </c>
      <c r="K218" s="156"/>
      <c r="L218" s="33"/>
      <c r="M218" s="157" t="s">
        <v>1</v>
      </c>
      <c r="N218" s="158" t="s">
        <v>42</v>
      </c>
      <c r="P218" s="159">
        <f t="shared" si="21"/>
        <v>0</v>
      </c>
      <c r="Q218" s="159">
        <v>0</v>
      </c>
      <c r="R218" s="159">
        <f t="shared" si="22"/>
        <v>0</v>
      </c>
      <c r="S218" s="159">
        <v>0</v>
      </c>
      <c r="T218" s="160">
        <f t="shared" si="23"/>
        <v>0</v>
      </c>
      <c r="AR218" s="161" t="s">
        <v>344</v>
      </c>
      <c r="AT218" s="161" t="s">
        <v>169</v>
      </c>
      <c r="AU218" s="161" t="s">
        <v>85</v>
      </c>
      <c r="AY218" s="17" t="s">
        <v>167</v>
      </c>
      <c r="BE218" s="96">
        <f t="shared" si="24"/>
        <v>0</v>
      </c>
      <c r="BF218" s="96">
        <f t="shared" si="25"/>
        <v>0</v>
      </c>
      <c r="BG218" s="96">
        <f t="shared" si="26"/>
        <v>0</v>
      </c>
      <c r="BH218" s="96">
        <f t="shared" si="27"/>
        <v>0</v>
      </c>
      <c r="BI218" s="96">
        <f t="shared" si="28"/>
        <v>0</v>
      </c>
      <c r="BJ218" s="17" t="s">
        <v>85</v>
      </c>
      <c r="BK218" s="162">
        <f t="shared" si="29"/>
        <v>0</v>
      </c>
      <c r="BL218" s="17" t="s">
        <v>344</v>
      </c>
      <c r="BM218" s="161" t="s">
        <v>672</v>
      </c>
    </row>
    <row r="219" spans="2:65" s="1" customFormat="1" ht="21.75" customHeight="1" x14ac:dyDescent="0.2">
      <c r="B219" s="149"/>
      <c r="C219" s="191" t="s">
        <v>412</v>
      </c>
      <c r="D219" s="191" t="s">
        <v>262</v>
      </c>
      <c r="E219" s="192" t="s">
        <v>2742</v>
      </c>
      <c r="F219" s="193" t="s">
        <v>2743</v>
      </c>
      <c r="G219" s="194" t="s">
        <v>306</v>
      </c>
      <c r="H219" s="195">
        <v>835</v>
      </c>
      <c r="I219" s="196"/>
      <c r="J219" s="195">
        <f t="shared" si="20"/>
        <v>0</v>
      </c>
      <c r="K219" s="197"/>
      <c r="L219" s="198"/>
      <c r="M219" s="199" t="s">
        <v>1</v>
      </c>
      <c r="N219" s="200" t="s">
        <v>42</v>
      </c>
      <c r="P219" s="159">
        <f t="shared" si="21"/>
        <v>0</v>
      </c>
      <c r="Q219" s="159">
        <v>0</v>
      </c>
      <c r="R219" s="159">
        <f t="shared" si="22"/>
        <v>0</v>
      </c>
      <c r="S219" s="159">
        <v>0</v>
      </c>
      <c r="T219" s="160">
        <f t="shared" si="23"/>
        <v>0</v>
      </c>
      <c r="AR219" s="161" t="s">
        <v>903</v>
      </c>
      <c r="AT219" s="161" t="s">
        <v>262</v>
      </c>
      <c r="AU219" s="161" t="s">
        <v>85</v>
      </c>
      <c r="AY219" s="17" t="s">
        <v>167</v>
      </c>
      <c r="BE219" s="96">
        <f t="shared" si="24"/>
        <v>0</v>
      </c>
      <c r="BF219" s="96">
        <f t="shared" si="25"/>
        <v>0</v>
      </c>
      <c r="BG219" s="96">
        <f t="shared" si="26"/>
        <v>0</v>
      </c>
      <c r="BH219" s="96">
        <f t="shared" si="27"/>
        <v>0</v>
      </c>
      <c r="BI219" s="96">
        <f t="shared" si="28"/>
        <v>0</v>
      </c>
      <c r="BJ219" s="17" t="s">
        <v>85</v>
      </c>
      <c r="BK219" s="162">
        <f t="shared" si="29"/>
        <v>0</v>
      </c>
      <c r="BL219" s="17" t="s">
        <v>344</v>
      </c>
      <c r="BM219" s="161" t="s">
        <v>677</v>
      </c>
    </row>
    <row r="220" spans="2:65" s="1" customFormat="1" ht="24.2" customHeight="1" x14ac:dyDescent="0.2">
      <c r="B220" s="149"/>
      <c r="C220" s="150" t="s">
        <v>678</v>
      </c>
      <c r="D220" s="150" t="s">
        <v>169</v>
      </c>
      <c r="E220" s="151" t="s">
        <v>2744</v>
      </c>
      <c r="F220" s="152" t="s">
        <v>2745</v>
      </c>
      <c r="G220" s="153" t="s">
        <v>306</v>
      </c>
      <c r="H220" s="154">
        <v>65</v>
      </c>
      <c r="I220" s="155"/>
      <c r="J220" s="154">
        <f t="shared" si="20"/>
        <v>0</v>
      </c>
      <c r="K220" s="156"/>
      <c r="L220" s="33"/>
      <c r="M220" s="157" t="s">
        <v>1</v>
      </c>
      <c r="N220" s="158" t="s">
        <v>42</v>
      </c>
      <c r="P220" s="159">
        <f t="shared" si="21"/>
        <v>0</v>
      </c>
      <c r="Q220" s="159">
        <v>0</v>
      </c>
      <c r="R220" s="159">
        <f t="shared" si="22"/>
        <v>0</v>
      </c>
      <c r="S220" s="159">
        <v>0</v>
      </c>
      <c r="T220" s="160">
        <f t="shared" si="23"/>
        <v>0</v>
      </c>
      <c r="AR220" s="161" t="s">
        <v>344</v>
      </c>
      <c r="AT220" s="161" t="s">
        <v>169</v>
      </c>
      <c r="AU220" s="161" t="s">
        <v>85</v>
      </c>
      <c r="AY220" s="17" t="s">
        <v>167</v>
      </c>
      <c r="BE220" s="96">
        <f t="shared" si="24"/>
        <v>0</v>
      </c>
      <c r="BF220" s="96">
        <f t="shared" si="25"/>
        <v>0</v>
      </c>
      <c r="BG220" s="96">
        <f t="shared" si="26"/>
        <v>0</v>
      </c>
      <c r="BH220" s="96">
        <f t="shared" si="27"/>
        <v>0</v>
      </c>
      <c r="BI220" s="96">
        <f t="shared" si="28"/>
        <v>0</v>
      </c>
      <c r="BJ220" s="17" t="s">
        <v>85</v>
      </c>
      <c r="BK220" s="162">
        <f t="shared" si="29"/>
        <v>0</v>
      </c>
      <c r="BL220" s="17" t="s">
        <v>344</v>
      </c>
      <c r="BM220" s="161" t="s">
        <v>681</v>
      </c>
    </row>
    <row r="221" spans="2:65" s="1" customFormat="1" ht="21.75" customHeight="1" x14ac:dyDescent="0.2">
      <c r="B221" s="149"/>
      <c r="C221" s="191" t="s">
        <v>418</v>
      </c>
      <c r="D221" s="191" t="s">
        <v>262</v>
      </c>
      <c r="E221" s="192" t="s">
        <v>2746</v>
      </c>
      <c r="F221" s="193" t="s">
        <v>2747</v>
      </c>
      <c r="G221" s="194" t="s">
        <v>306</v>
      </c>
      <c r="H221" s="195">
        <v>65</v>
      </c>
      <c r="I221" s="196"/>
      <c r="J221" s="195">
        <f t="shared" si="20"/>
        <v>0</v>
      </c>
      <c r="K221" s="197"/>
      <c r="L221" s="198"/>
      <c r="M221" s="199" t="s">
        <v>1</v>
      </c>
      <c r="N221" s="200" t="s">
        <v>42</v>
      </c>
      <c r="P221" s="159">
        <f t="shared" si="21"/>
        <v>0</v>
      </c>
      <c r="Q221" s="159">
        <v>0</v>
      </c>
      <c r="R221" s="159">
        <f t="shared" si="22"/>
        <v>0</v>
      </c>
      <c r="S221" s="159">
        <v>0</v>
      </c>
      <c r="T221" s="160">
        <f t="shared" si="23"/>
        <v>0</v>
      </c>
      <c r="AR221" s="161" t="s">
        <v>903</v>
      </c>
      <c r="AT221" s="161" t="s">
        <v>262</v>
      </c>
      <c r="AU221" s="161" t="s">
        <v>85</v>
      </c>
      <c r="AY221" s="17" t="s">
        <v>167</v>
      </c>
      <c r="BE221" s="96">
        <f t="shared" si="24"/>
        <v>0</v>
      </c>
      <c r="BF221" s="96">
        <f t="shared" si="25"/>
        <v>0</v>
      </c>
      <c r="BG221" s="96">
        <f t="shared" si="26"/>
        <v>0</v>
      </c>
      <c r="BH221" s="96">
        <f t="shared" si="27"/>
        <v>0</v>
      </c>
      <c r="BI221" s="96">
        <f t="shared" si="28"/>
        <v>0</v>
      </c>
      <c r="BJ221" s="17" t="s">
        <v>85</v>
      </c>
      <c r="BK221" s="162">
        <f t="shared" si="29"/>
        <v>0</v>
      </c>
      <c r="BL221" s="17" t="s">
        <v>344</v>
      </c>
      <c r="BM221" s="161" t="s">
        <v>690</v>
      </c>
    </row>
    <row r="222" spans="2:65" s="1" customFormat="1" ht="24.2" customHeight="1" x14ac:dyDescent="0.2">
      <c r="B222" s="149"/>
      <c r="C222" s="150" t="s">
        <v>691</v>
      </c>
      <c r="D222" s="150" t="s">
        <v>169</v>
      </c>
      <c r="E222" s="151" t="s">
        <v>2748</v>
      </c>
      <c r="F222" s="152" t="s">
        <v>2749</v>
      </c>
      <c r="G222" s="153" t="s">
        <v>306</v>
      </c>
      <c r="H222" s="154">
        <v>48</v>
      </c>
      <c r="I222" s="155"/>
      <c r="J222" s="154">
        <f t="shared" si="20"/>
        <v>0</v>
      </c>
      <c r="K222" s="156"/>
      <c r="L222" s="33"/>
      <c r="M222" s="157" t="s">
        <v>1</v>
      </c>
      <c r="N222" s="158" t="s">
        <v>42</v>
      </c>
      <c r="P222" s="159">
        <f t="shared" si="21"/>
        <v>0</v>
      </c>
      <c r="Q222" s="159">
        <v>0</v>
      </c>
      <c r="R222" s="159">
        <f t="shared" si="22"/>
        <v>0</v>
      </c>
      <c r="S222" s="159">
        <v>0</v>
      </c>
      <c r="T222" s="160">
        <f t="shared" si="23"/>
        <v>0</v>
      </c>
      <c r="AR222" s="161" t="s">
        <v>344</v>
      </c>
      <c r="AT222" s="161" t="s">
        <v>169</v>
      </c>
      <c r="AU222" s="161" t="s">
        <v>85</v>
      </c>
      <c r="AY222" s="17" t="s">
        <v>167</v>
      </c>
      <c r="BE222" s="96">
        <f t="shared" si="24"/>
        <v>0</v>
      </c>
      <c r="BF222" s="96">
        <f t="shared" si="25"/>
        <v>0</v>
      </c>
      <c r="BG222" s="96">
        <f t="shared" si="26"/>
        <v>0</v>
      </c>
      <c r="BH222" s="96">
        <f t="shared" si="27"/>
        <v>0</v>
      </c>
      <c r="BI222" s="96">
        <f t="shared" si="28"/>
        <v>0</v>
      </c>
      <c r="BJ222" s="17" t="s">
        <v>85</v>
      </c>
      <c r="BK222" s="162">
        <f t="shared" si="29"/>
        <v>0</v>
      </c>
      <c r="BL222" s="17" t="s">
        <v>344</v>
      </c>
      <c r="BM222" s="161" t="s">
        <v>694</v>
      </c>
    </row>
    <row r="223" spans="2:65" s="1" customFormat="1" ht="21.75" customHeight="1" x14ac:dyDescent="0.2">
      <c r="B223" s="149"/>
      <c r="C223" s="191" t="s">
        <v>422</v>
      </c>
      <c r="D223" s="191" t="s">
        <v>262</v>
      </c>
      <c r="E223" s="192" t="s">
        <v>2750</v>
      </c>
      <c r="F223" s="193" t="s">
        <v>2751</v>
      </c>
      <c r="G223" s="194" t="s">
        <v>306</v>
      </c>
      <c r="H223" s="195">
        <v>48</v>
      </c>
      <c r="I223" s="196"/>
      <c r="J223" s="195">
        <f t="shared" si="20"/>
        <v>0</v>
      </c>
      <c r="K223" s="197"/>
      <c r="L223" s="198"/>
      <c r="M223" s="199" t="s">
        <v>1</v>
      </c>
      <c r="N223" s="200" t="s">
        <v>42</v>
      </c>
      <c r="P223" s="159">
        <f t="shared" si="21"/>
        <v>0</v>
      </c>
      <c r="Q223" s="159">
        <v>0</v>
      </c>
      <c r="R223" s="159">
        <f t="shared" si="22"/>
        <v>0</v>
      </c>
      <c r="S223" s="159">
        <v>0</v>
      </c>
      <c r="T223" s="160">
        <f t="shared" si="23"/>
        <v>0</v>
      </c>
      <c r="AR223" s="161" t="s">
        <v>903</v>
      </c>
      <c r="AT223" s="161" t="s">
        <v>262</v>
      </c>
      <c r="AU223" s="161" t="s">
        <v>85</v>
      </c>
      <c r="AY223" s="17" t="s">
        <v>167</v>
      </c>
      <c r="BE223" s="96">
        <f t="shared" si="24"/>
        <v>0</v>
      </c>
      <c r="BF223" s="96">
        <f t="shared" si="25"/>
        <v>0</v>
      </c>
      <c r="BG223" s="96">
        <f t="shared" si="26"/>
        <v>0</v>
      </c>
      <c r="BH223" s="96">
        <f t="shared" si="27"/>
        <v>0</v>
      </c>
      <c r="BI223" s="96">
        <f t="shared" si="28"/>
        <v>0</v>
      </c>
      <c r="BJ223" s="17" t="s">
        <v>85</v>
      </c>
      <c r="BK223" s="162">
        <f t="shared" si="29"/>
        <v>0</v>
      </c>
      <c r="BL223" s="17" t="s">
        <v>344</v>
      </c>
      <c r="BM223" s="161" t="s">
        <v>698</v>
      </c>
    </row>
    <row r="224" spans="2:65" s="1" customFormat="1" ht="24.2" customHeight="1" x14ac:dyDescent="0.2">
      <c r="B224" s="149"/>
      <c r="C224" s="150" t="s">
        <v>699</v>
      </c>
      <c r="D224" s="150" t="s">
        <v>169</v>
      </c>
      <c r="E224" s="151" t="s">
        <v>2752</v>
      </c>
      <c r="F224" s="152" t="s">
        <v>2753</v>
      </c>
      <c r="G224" s="153" t="s">
        <v>306</v>
      </c>
      <c r="H224" s="154">
        <v>28</v>
      </c>
      <c r="I224" s="155"/>
      <c r="J224" s="154">
        <f t="shared" ref="J224:J225" si="30">ROUND(I224*H224,3)</f>
        <v>0</v>
      </c>
      <c r="K224" s="156"/>
      <c r="L224" s="33"/>
      <c r="M224" s="157" t="s">
        <v>1</v>
      </c>
      <c r="N224" s="158" t="s">
        <v>42</v>
      </c>
      <c r="P224" s="159">
        <f t="shared" ref="P224:P225" si="31">O224*H224</f>
        <v>0</v>
      </c>
      <c r="Q224" s="159">
        <v>0</v>
      </c>
      <c r="R224" s="159">
        <f t="shared" ref="R224:R225" si="32">Q224*H224</f>
        <v>0</v>
      </c>
      <c r="S224" s="159">
        <v>0</v>
      </c>
      <c r="T224" s="160">
        <f t="shared" ref="T224:T225" si="33">S224*H224</f>
        <v>0</v>
      </c>
      <c r="AR224" s="161" t="s">
        <v>344</v>
      </c>
      <c r="AT224" s="161" t="s">
        <v>169</v>
      </c>
      <c r="AU224" s="161" t="s">
        <v>85</v>
      </c>
      <c r="AY224" s="17" t="s">
        <v>167</v>
      </c>
      <c r="BE224" s="96">
        <f t="shared" si="24"/>
        <v>0</v>
      </c>
      <c r="BF224" s="96">
        <f t="shared" si="25"/>
        <v>0</v>
      </c>
      <c r="BG224" s="96">
        <f t="shared" si="26"/>
        <v>0</v>
      </c>
      <c r="BH224" s="96">
        <f t="shared" si="27"/>
        <v>0</v>
      </c>
      <c r="BI224" s="96">
        <f t="shared" si="28"/>
        <v>0</v>
      </c>
      <c r="BJ224" s="17" t="s">
        <v>85</v>
      </c>
      <c r="BK224" s="162">
        <f t="shared" si="29"/>
        <v>0</v>
      </c>
      <c r="BL224" s="17" t="s">
        <v>344</v>
      </c>
      <c r="BM224" s="161" t="s">
        <v>703</v>
      </c>
    </row>
    <row r="225" spans="2:65" s="1" customFormat="1" ht="21.75" customHeight="1" x14ac:dyDescent="0.2">
      <c r="B225" s="149"/>
      <c r="C225" s="191" t="s">
        <v>427</v>
      </c>
      <c r="D225" s="191" t="s">
        <v>262</v>
      </c>
      <c r="E225" s="192" t="s">
        <v>2754</v>
      </c>
      <c r="F225" s="193" t="s">
        <v>2755</v>
      </c>
      <c r="G225" s="194" t="s">
        <v>306</v>
      </c>
      <c r="H225" s="195">
        <v>28</v>
      </c>
      <c r="I225" s="196"/>
      <c r="J225" s="195">
        <f t="shared" si="30"/>
        <v>0</v>
      </c>
      <c r="K225" s="197"/>
      <c r="L225" s="198"/>
      <c r="M225" s="199" t="s">
        <v>1</v>
      </c>
      <c r="N225" s="200" t="s">
        <v>42</v>
      </c>
      <c r="P225" s="159">
        <f t="shared" si="31"/>
        <v>0</v>
      </c>
      <c r="Q225" s="159">
        <v>0</v>
      </c>
      <c r="R225" s="159">
        <f t="shared" si="32"/>
        <v>0</v>
      </c>
      <c r="S225" s="159">
        <v>0</v>
      </c>
      <c r="T225" s="160">
        <f t="shared" si="33"/>
        <v>0</v>
      </c>
      <c r="AR225" s="161" t="s">
        <v>903</v>
      </c>
      <c r="AT225" s="161" t="s">
        <v>262</v>
      </c>
      <c r="AU225" s="161" t="s">
        <v>85</v>
      </c>
      <c r="AY225" s="17" t="s">
        <v>167</v>
      </c>
      <c r="BE225" s="96">
        <f t="shared" si="24"/>
        <v>0</v>
      </c>
      <c r="BF225" s="96">
        <f t="shared" si="25"/>
        <v>0</v>
      </c>
      <c r="BG225" s="96">
        <f t="shared" si="26"/>
        <v>0</v>
      </c>
      <c r="BH225" s="96">
        <f t="shared" si="27"/>
        <v>0</v>
      </c>
      <c r="BI225" s="96">
        <f t="shared" si="28"/>
        <v>0</v>
      </c>
      <c r="BJ225" s="17" t="s">
        <v>85</v>
      </c>
      <c r="BK225" s="162">
        <f t="shared" si="29"/>
        <v>0</v>
      </c>
      <c r="BL225" s="17" t="s">
        <v>344</v>
      </c>
      <c r="BM225" s="161" t="s">
        <v>706</v>
      </c>
    </row>
    <row r="226" spans="2:65" s="11" customFormat="1" ht="22.9" customHeight="1" x14ac:dyDescent="0.2">
      <c r="B226" s="137"/>
      <c r="D226" s="138" t="s">
        <v>75</v>
      </c>
      <c r="E226" s="147" t="s">
        <v>2756</v>
      </c>
      <c r="F226" s="147" t="s">
        <v>2757</v>
      </c>
      <c r="I226" s="140"/>
      <c r="J226" s="148">
        <f>BK226</f>
        <v>0</v>
      </c>
      <c r="L226" s="137"/>
      <c r="M226" s="142"/>
      <c r="P226" s="143">
        <f>SUM(P227:P242)</f>
        <v>0</v>
      </c>
      <c r="R226" s="143">
        <f>SUM(R227:R242)</f>
        <v>0</v>
      </c>
      <c r="T226" s="144">
        <f>SUM(T227:T242)</f>
        <v>0</v>
      </c>
      <c r="AR226" s="138" t="s">
        <v>88</v>
      </c>
      <c r="AT226" s="145" t="s">
        <v>75</v>
      </c>
      <c r="AU226" s="145" t="s">
        <v>81</v>
      </c>
      <c r="AY226" s="138" t="s">
        <v>167</v>
      </c>
      <c r="BK226" s="146">
        <f>SUM(BK227:BK242)</f>
        <v>0</v>
      </c>
    </row>
    <row r="227" spans="2:65" s="1" customFormat="1" ht="16.5" customHeight="1" x14ac:dyDescent="0.2">
      <c r="B227" s="149"/>
      <c r="C227" s="150" t="s">
        <v>715</v>
      </c>
      <c r="D227" s="150" t="s">
        <v>169</v>
      </c>
      <c r="E227" s="151" t="s">
        <v>2758</v>
      </c>
      <c r="F227" s="152" t="s">
        <v>2759</v>
      </c>
      <c r="G227" s="153" t="s">
        <v>254</v>
      </c>
      <c r="H227" s="154">
        <v>66</v>
      </c>
      <c r="I227" s="155"/>
      <c r="J227" s="154">
        <f t="shared" ref="J227:J242" si="34">ROUND(I227*H227,3)</f>
        <v>0</v>
      </c>
      <c r="K227" s="156"/>
      <c r="L227" s="33"/>
      <c r="M227" s="157" t="s">
        <v>1</v>
      </c>
      <c r="N227" s="158" t="s">
        <v>42</v>
      </c>
      <c r="P227" s="159">
        <f t="shared" ref="P227:P242" si="35">O227*H227</f>
        <v>0</v>
      </c>
      <c r="Q227" s="159">
        <v>0</v>
      </c>
      <c r="R227" s="159">
        <f t="shared" ref="R227:R242" si="36">Q227*H227</f>
        <v>0</v>
      </c>
      <c r="S227" s="159">
        <v>0</v>
      </c>
      <c r="T227" s="160">
        <f t="shared" ref="T227:T242" si="37">S227*H227</f>
        <v>0</v>
      </c>
      <c r="AR227" s="161" t="s">
        <v>344</v>
      </c>
      <c r="AT227" s="161" t="s">
        <v>169</v>
      </c>
      <c r="AU227" s="161" t="s">
        <v>85</v>
      </c>
      <c r="AY227" s="17" t="s">
        <v>167</v>
      </c>
      <c r="BE227" s="96">
        <f t="shared" ref="BE227:BE242" si="38">IF(N227="základná",J227,0)</f>
        <v>0</v>
      </c>
      <c r="BF227" s="96">
        <f t="shared" ref="BF227:BF242" si="39">IF(N227="znížená",J227,0)</f>
        <v>0</v>
      </c>
      <c r="BG227" s="96">
        <f t="shared" ref="BG227:BG242" si="40">IF(N227="zákl. prenesená",J227,0)</f>
        <v>0</v>
      </c>
      <c r="BH227" s="96">
        <f t="shared" ref="BH227:BH242" si="41">IF(N227="zníž. prenesená",J227,0)</f>
        <v>0</v>
      </c>
      <c r="BI227" s="96">
        <f t="shared" ref="BI227:BI242" si="42">IF(N227="nulová",J227,0)</f>
        <v>0</v>
      </c>
      <c r="BJ227" s="17" t="s">
        <v>85</v>
      </c>
      <c r="BK227" s="162">
        <f t="shared" ref="BK227:BK242" si="43">ROUND(I227*H227,3)</f>
        <v>0</v>
      </c>
      <c r="BL227" s="17" t="s">
        <v>344</v>
      </c>
      <c r="BM227" s="161" t="s">
        <v>718</v>
      </c>
    </row>
    <row r="228" spans="2:65" s="1" customFormat="1" ht="37.9" customHeight="1" x14ac:dyDescent="0.2">
      <c r="B228" s="149"/>
      <c r="C228" s="191" t="s">
        <v>430</v>
      </c>
      <c r="D228" s="191" t="s">
        <v>262</v>
      </c>
      <c r="E228" s="192" t="s">
        <v>2760</v>
      </c>
      <c r="F228" s="193" t="s">
        <v>2761</v>
      </c>
      <c r="G228" s="194" t="s">
        <v>254</v>
      </c>
      <c r="H228" s="195">
        <v>54</v>
      </c>
      <c r="I228" s="196"/>
      <c r="J228" s="195">
        <f t="shared" si="34"/>
        <v>0</v>
      </c>
      <c r="K228" s="197"/>
      <c r="L228" s="198"/>
      <c r="M228" s="199" t="s">
        <v>1</v>
      </c>
      <c r="N228" s="200" t="s">
        <v>42</v>
      </c>
      <c r="P228" s="159">
        <f t="shared" si="35"/>
        <v>0</v>
      </c>
      <c r="Q228" s="159">
        <v>0</v>
      </c>
      <c r="R228" s="159">
        <f t="shared" si="36"/>
        <v>0</v>
      </c>
      <c r="S228" s="159">
        <v>0</v>
      </c>
      <c r="T228" s="160">
        <f t="shared" si="37"/>
        <v>0</v>
      </c>
      <c r="AR228" s="161" t="s">
        <v>903</v>
      </c>
      <c r="AT228" s="161" t="s">
        <v>262</v>
      </c>
      <c r="AU228" s="161" t="s">
        <v>85</v>
      </c>
      <c r="AY228" s="17" t="s">
        <v>167</v>
      </c>
      <c r="BE228" s="96">
        <f t="shared" si="38"/>
        <v>0</v>
      </c>
      <c r="BF228" s="96">
        <f t="shared" si="39"/>
        <v>0</v>
      </c>
      <c r="BG228" s="96">
        <f t="shared" si="40"/>
        <v>0</v>
      </c>
      <c r="BH228" s="96">
        <f t="shared" si="41"/>
        <v>0</v>
      </c>
      <c r="BI228" s="96">
        <f t="shared" si="42"/>
        <v>0</v>
      </c>
      <c r="BJ228" s="17" t="s">
        <v>85</v>
      </c>
      <c r="BK228" s="162">
        <f t="shared" si="43"/>
        <v>0</v>
      </c>
      <c r="BL228" s="17" t="s">
        <v>344</v>
      </c>
      <c r="BM228" s="161" t="s">
        <v>723</v>
      </c>
    </row>
    <row r="229" spans="2:65" s="1" customFormat="1" ht="16.5" customHeight="1" x14ac:dyDescent="0.2">
      <c r="B229" s="149"/>
      <c r="C229" s="191" t="s">
        <v>726</v>
      </c>
      <c r="D229" s="191" t="s">
        <v>262</v>
      </c>
      <c r="E229" s="192" t="s">
        <v>2762</v>
      </c>
      <c r="F229" s="193" t="s">
        <v>2763</v>
      </c>
      <c r="G229" s="194" t="s">
        <v>254</v>
      </c>
      <c r="H229" s="195">
        <v>54</v>
      </c>
      <c r="I229" s="196"/>
      <c r="J229" s="195">
        <f t="shared" si="34"/>
        <v>0</v>
      </c>
      <c r="K229" s="197"/>
      <c r="L229" s="198"/>
      <c r="M229" s="199" t="s">
        <v>1</v>
      </c>
      <c r="N229" s="200" t="s">
        <v>42</v>
      </c>
      <c r="P229" s="159">
        <f t="shared" si="35"/>
        <v>0</v>
      </c>
      <c r="Q229" s="159">
        <v>0</v>
      </c>
      <c r="R229" s="159">
        <f t="shared" si="36"/>
        <v>0</v>
      </c>
      <c r="S229" s="159">
        <v>0</v>
      </c>
      <c r="T229" s="160">
        <f t="shared" si="37"/>
        <v>0</v>
      </c>
      <c r="AR229" s="161" t="s">
        <v>903</v>
      </c>
      <c r="AT229" s="161" t="s">
        <v>262</v>
      </c>
      <c r="AU229" s="161" t="s">
        <v>85</v>
      </c>
      <c r="AY229" s="17" t="s">
        <v>167</v>
      </c>
      <c r="BE229" s="96">
        <f t="shared" si="38"/>
        <v>0</v>
      </c>
      <c r="BF229" s="96">
        <f t="shared" si="39"/>
        <v>0</v>
      </c>
      <c r="BG229" s="96">
        <f t="shared" si="40"/>
        <v>0</v>
      </c>
      <c r="BH229" s="96">
        <f t="shared" si="41"/>
        <v>0</v>
      </c>
      <c r="BI229" s="96">
        <f t="shared" si="42"/>
        <v>0</v>
      </c>
      <c r="BJ229" s="17" t="s">
        <v>85</v>
      </c>
      <c r="BK229" s="162">
        <f t="shared" si="43"/>
        <v>0</v>
      </c>
      <c r="BL229" s="17" t="s">
        <v>344</v>
      </c>
      <c r="BM229" s="161" t="s">
        <v>729</v>
      </c>
    </row>
    <row r="230" spans="2:65" s="1" customFormat="1" ht="16.5" customHeight="1" x14ac:dyDescent="0.2">
      <c r="B230" s="149"/>
      <c r="C230" s="191" t="s">
        <v>434</v>
      </c>
      <c r="D230" s="191" t="s">
        <v>262</v>
      </c>
      <c r="E230" s="192" t="s">
        <v>2764</v>
      </c>
      <c r="F230" s="193" t="s">
        <v>2765</v>
      </c>
      <c r="G230" s="194" t="s">
        <v>254</v>
      </c>
      <c r="H230" s="195">
        <v>162</v>
      </c>
      <c r="I230" s="196"/>
      <c r="J230" s="195">
        <f t="shared" si="34"/>
        <v>0</v>
      </c>
      <c r="K230" s="197"/>
      <c r="L230" s="198"/>
      <c r="M230" s="199" t="s">
        <v>1</v>
      </c>
      <c r="N230" s="200" t="s">
        <v>42</v>
      </c>
      <c r="P230" s="159">
        <f t="shared" si="35"/>
        <v>0</v>
      </c>
      <c r="Q230" s="159">
        <v>0</v>
      </c>
      <c r="R230" s="159">
        <f t="shared" si="36"/>
        <v>0</v>
      </c>
      <c r="S230" s="159">
        <v>0</v>
      </c>
      <c r="T230" s="160">
        <f t="shared" si="37"/>
        <v>0</v>
      </c>
      <c r="AR230" s="161" t="s">
        <v>903</v>
      </c>
      <c r="AT230" s="161" t="s">
        <v>262</v>
      </c>
      <c r="AU230" s="161" t="s">
        <v>85</v>
      </c>
      <c r="AY230" s="17" t="s">
        <v>167</v>
      </c>
      <c r="BE230" s="96">
        <f t="shared" si="38"/>
        <v>0</v>
      </c>
      <c r="BF230" s="96">
        <f t="shared" si="39"/>
        <v>0</v>
      </c>
      <c r="BG230" s="96">
        <f t="shared" si="40"/>
        <v>0</v>
      </c>
      <c r="BH230" s="96">
        <f t="shared" si="41"/>
        <v>0</v>
      </c>
      <c r="BI230" s="96">
        <f t="shared" si="42"/>
        <v>0</v>
      </c>
      <c r="BJ230" s="17" t="s">
        <v>85</v>
      </c>
      <c r="BK230" s="162">
        <f t="shared" si="43"/>
        <v>0</v>
      </c>
      <c r="BL230" s="17" t="s">
        <v>344</v>
      </c>
      <c r="BM230" s="161" t="s">
        <v>736</v>
      </c>
    </row>
    <row r="231" spans="2:65" s="1" customFormat="1" ht="24.2" customHeight="1" x14ac:dyDescent="0.2">
      <c r="B231" s="149"/>
      <c r="C231" s="191" t="s">
        <v>743</v>
      </c>
      <c r="D231" s="191" t="s">
        <v>262</v>
      </c>
      <c r="E231" s="192" t="s">
        <v>2766</v>
      </c>
      <c r="F231" s="193" t="s">
        <v>2767</v>
      </c>
      <c r="G231" s="194" t="s">
        <v>254</v>
      </c>
      <c r="H231" s="195">
        <v>162</v>
      </c>
      <c r="I231" s="196"/>
      <c r="J231" s="195">
        <f t="shared" si="34"/>
        <v>0</v>
      </c>
      <c r="K231" s="197"/>
      <c r="L231" s="198"/>
      <c r="M231" s="199" t="s">
        <v>1</v>
      </c>
      <c r="N231" s="200" t="s">
        <v>42</v>
      </c>
      <c r="P231" s="159">
        <f t="shared" si="35"/>
        <v>0</v>
      </c>
      <c r="Q231" s="159">
        <v>0</v>
      </c>
      <c r="R231" s="159">
        <f t="shared" si="36"/>
        <v>0</v>
      </c>
      <c r="S231" s="159">
        <v>0</v>
      </c>
      <c r="T231" s="160">
        <f t="shared" si="37"/>
        <v>0</v>
      </c>
      <c r="AR231" s="161" t="s">
        <v>903</v>
      </c>
      <c r="AT231" s="161" t="s">
        <v>262</v>
      </c>
      <c r="AU231" s="161" t="s">
        <v>85</v>
      </c>
      <c r="AY231" s="17" t="s">
        <v>167</v>
      </c>
      <c r="BE231" s="96">
        <f t="shared" si="38"/>
        <v>0</v>
      </c>
      <c r="BF231" s="96">
        <f t="shared" si="39"/>
        <v>0</v>
      </c>
      <c r="BG231" s="96">
        <f t="shared" si="40"/>
        <v>0</v>
      </c>
      <c r="BH231" s="96">
        <f t="shared" si="41"/>
        <v>0</v>
      </c>
      <c r="BI231" s="96">
        <f t="shared" si="42"/>
        <v>0</v>
      </c>
      <c r="BJ231" s="17" t="s">
        <v>85</v>
      </c>
      <c r="BK231" s="162">
        <f t="shared" si="43"/>
        <v>0</v>
      </c>
      <c r="BL231" s="17" t="s">
        <v>344</v>
      </c>
      <c r="BM231" s="161" t="s">
        <v>746</v>
      </c>
    </row>
    <row r="232" spans="2:65" s="1" customFormat="1" ht="24.2" customHeight="1" x14ac:dyDescent="0.2">
      <c r="B232" s="149"/>
      <c r="C232" s="191" t="s">
        <v>440</v>
      </c>
      <c r="D232" s="191" t="s">
        <v>262</v>
      </c>
      <c r="E232" s="192" t="s">
        <v>2768</v>
      </c>
      <c r="F232" s="193" t="s">
        <v>2769</v>
      </c>
      <c r="G232" s="194" t="s">
        <v>254</v>
      </c>
      <c r="H232" s="195">
        <v>162</v>
      </c>
      <c r="I232" s="196"/>
      <c r="J232" s="195">
        <f t="shared" si="34"/>
        <v>0</v>
      </c>
      <c r="K232" s="197"/>
      <c r="L232" s="198"/>
      <c r="M232" s="199" t="s">
        <v>1</v>
      </c>
      <c r="N232" s="200" t="s">
        <v>42</v>
      </c>
      <c r="P232" s="159">
        <f t="shared" si="35"/>
        <v>0</v>
      </c>
      <c r="Q232" s="159">
        <v>0</v>
      </c>
      <c r="R232" s="159">
        <f t="shared" si="36"/>
        <v>0</v>
      </c>
      <c r="S232" s="159">
        <v>0</v>
      </c>
      <c r="T232" s="160">
        <f t="shared" si="37"/>
        <v>0</v>
      </c>
      <c r="AR232" s="161" t="s">
        <v>903</v>
      </c>
      <c r="AT232" s="161" t="s">
        <v>262</v>
      </c>
      <c r="AU232" s="161" t="s">
        <v>85</v>
      </c>
      <c r="AY232" s="17" t="s">
        <v>167</v>
      </c>
      <c r="BE232" s="96">
        <f t="shared" si="38"/>
        <v>0</v>
      </c>
      <c r="BF232" s="96">
        <f t="shared" si="39"/>
        <v>0</v>
      </c>
      <c r="BG232" s="96">
        <f t="shared" si="40"/>
        <v>0</v>
      </c>
      <c r="BH232" s="96">
        <f t="shared" si="41"/>
        <v>0</v>
      </c>
      <c r="BI232" s="96">
        <f t="shared" si="42"/>
        <v>0</v>
      </c>
      <c r="BJ232" s="17" t="s">
        <v>85</v>
      </c>
      <c r="BK232" s="162">
        <f t="shared" si="43"/>
        <v>0</v>
      </c>
      <c r="BL232" s="17" t="s">
        <v>344</v>
      </c>
      <c r="BM232" s="161" t="s">
        <v>749</v>
      </c>
    </row>
    <row r="233" spans="2:65" s="1" customFormat="1" ht="37.9" customHeight="1" x14ac:dyDescent="0.2">
      <c r="B233" s="149"/>
      <c r="C233" s="191" t="s">
        <v>754</v>
      </c>
      <c r="D233" s="191" t="s">
        <v>262</v>
      </c>
      <c r="E233" s="192" t="s">
        <v>2770</v>
      </c>
      <c r="F233" s="193" t="s">
        <v>2771</v>
      </c>
      <c r="G233" s="194" t="s">
        <v>254</v>
      </c>
      <c r="H233" s="195">
        <v>6</v>
      </c>
      <c r="I233" s="196"/>
      <c r="J233" s="195">
        <f t="shared" si="34"/>
        <v>0</v>
      </c>
      <c r="K233" s="197"/>
      <c r="L233" s="198"/>
      <c r="M233" s="199" t="s">
        <v>1</v>
      </c>
      <c r="N233" s="200" t="s">
        <v>42</v>
      </c>
      <c r="P233" s="159">
        <f t="shared" si="35"/>
        <v>0</v>
      </c>
      <c r="Q233" s="159">
        <v>0</v>
      </c>
      <c r="R233" s="159">
        <f t="shared" si="36"/>
        <v>0</v>
      </c>
      <c r="S233" s="159">
        <v>0</v>
      </c>
      <c r="T233" s="160">
        <f t="shared" si="37"/>
        <v>0</v>
      </c>
      <c r="AR233" s="161" t="s">
        <v>903</v>
      </c>
      <c r="AT233" s="161" t="s">
        <v>262</v>
      </c>
      <c r="AU233" s="161" t="s">
        <v>85</v>
      </c>
      <c r="AY233" s="17" t="s">
        <v>167</v>
      </c>
      <c r="BE233" s="96">
        <f t="shared" si="38"/>
        <v>0</v>
      </c>
      <c r="BF233" s="96">
        <f t="shared" si="39"/>
        <v>0</v>
      </c>
      <c r="BG233" s="96">
        <f t="shared" si="40"/>
        <v>0</v>
      </c>
      <c r="BH233" s="96">
        <f t="shared" si="41"/>
        <v>0</v>
      </c>
      <c r="BI233" s="96">
        <f t="shared" si="42"/>
        <v>0</v>
      </c>
      <c r="BJ233" s="17" t="s">
        <v>85</v>
      </c>
      <c r="BK233" s="162">
        <f t="shared" si="43"/>
        <v>0</v>
      </c>
      <c r="BL233" s="17" t="s">
        <v>344</v>
      </c>
      <c r="BM233" s="161" t="s">
        <v>757</v>
      </c>
    </row>
    <row r="234" spans="2:65" s="1" customFormat="1" ht="16.5" customHeight="1" x14ac:dyDescent="0.2">
      <c r="B234" s="149"/>
      <c r="C234" s="191" t="s">
        <v>443</v>
      </c>
      <c r="D234" s="191" t="s">
        <v>262</v>
      </c>
      <c r="E234" s="192" t="s">
        <v>2772</v>
      </c>
      <c r="F234" s="193" t="s">
        <v>2763</v>
      </c>
      <c r="G234" s="194" t="s">
        <v>254</v>
      </c>
      <c r="H234" s="195">
        <v>6</v>
      </c>
      <c r="I234" s="196"/>
      <c r="J234" s="195">
        <f t="shared" si="34"/>
        <v>0</v>
      </c>
      <c r="K234" s="197"/>
      <c r="L234" s="198"/>
      <c r="M234" s="199" t="s">
        <v>1</v>
      </c>
      <c r="N234" s="200" t="s">
        <v>42</v>
      </c>
      <c r="P234" s="159">
        <f t="shared" si="35"/>
        <v>0</v>
      </c>
      <c r="Q234" s="159">
        <v>0</v>
      </c>
      <c r="R234" s="159">
        <f t="shared" si="36"/>
        <v>0</v>
      </c>
      <c r="S234" s="159">
        <v>0</v>
      </c>
      <c r="T234" s="160">
        <f t="shared" si="37"/>
        <v>0</v>
      </c>
      <c r="AR234" s="161" t="s">
        <v>903</v>
      </c>
      <c r="AT234" s="161" t="s">
        <v>262</v>
      </c>
      <c r="AU234" s="161" t="s">
        <v>85</v>
      </c>
      <c r="AY234" s="17" t="s">
        <v>167</v>
      </c>
      <c r="BE234" s="96">
        <f t="shared" si="38"/>
        <v>0</v>
      </c>
      <c r="BF234" s="96">
        <f t="shared" si="39"/>
        <v>0</v>
      </c>
      <c r="BG234" s="96">
        <f t="shared" si="40"/>
        <v>0</v>
      </c>
      <c r="BH234" s="96">
        <f t="shared" si="41"/>
        <v>0</v>
      </c>
      <c r="BI234" s="96">
        <f t="shared" si="42"/>
        <v>0</v>
      </c>
      <c r="BJ234" s="17" t="s">
        <v>85</v>
      </c>
      <c r="BK234" s="162">
        <f t="shared" si="43"/>
        <v>0</v>
      </c>
      <c r="BL234" s="17" t="s">
        <v>344</v>
      </c>
      <c r="BM234" s="161" t="s">
        <v>763</v>
      </c>
    </row>
    <row r="235" spans="2:65" s="1" customFormat="1" ht="16.5" customHeight="1" x14ac:dyDescent="0.2">
      <c r="B235" s="149"/>
      <c r="C235" s="191" t="s">
        <v>767</v>
      </c>
      <c r="D235" s="191" t="s">
        <v>262</v>
      </c>
      <c r="E235" s="192" t="s">
        <v>2764</v>
      </c>
      <c r="F235" s="193" t="s">
        <v>2765</v>
      </c>
      <c r="G235" s="194" t="s">
        <v>254</v>
      </c>
      <c r="H235" s="195">
        <v>12</v>
      </c>
      <c r="I235" s="196"/>
      <c r="J235" s="195">
        <f t="shared" si="34"/>
        <v>0</v>
      </c>
      <c r="K235" s="197"/>
      <c r="L235" s="198"/>
      <c r="M235" s="199" t="s">
        <v>1</v>
      </c>
      <c r="N235" s="200" t="s">
        <v>42</v>
      </c>
      <c r="P235" s="159">
        <f t="shared" si="35"/>
        <v>0</v>
      </c>
      <c r="Q235" s="159">
        <v>0</v>
      </c>
      <c r="R235" s="159">
        <f t="shared" si="36"/>
        <v>0</v>
      </c>
      <c r="S235" s="159">
        <v>0</v>
      </c>
      <c r="T235" s="160">
        <f t="shared" si="37"/>
        <v>0</v>
      </c>
      <c r="AR235" s="161" t="s">
        <v>903</v>
      </c>
      <c r="AT235" s="161" t="s">
        <v>262</v>
      </c>
      <c r="AU235" s="161" t="s">
        <v>85</v>
      </c>
      <c r="AY235" s="17" t="s">
        <v>167</v>
      </c>
      <c r="BE235" s="96">
        <f t="shared" si="38"/>
        <v>0</v>
      </c>
      <c r="BF235" s="96">
        <f t="shared" si="39"/>
        <v>0</v>
      </c>
      <c r="BG235" s="96">
        <f t="shared" si="40"/>
        <v>0</v>
      </c>
      <c r="BH235" s="96">
        <f t="shared" si="41"/>
        <v>0</v>
      </c>
      <c r="BI235" s="96">
        <f t="shared" si="42"/>
        <v>0</v>
      </c>
      <c r="BJ235" s="17" t="s">
        <v>85</v>
      </c>
      <c r="BK235" s="162">
        <f t="shared" si="43"/>
        <v>0</v>
      </c>
      <c r="BL235" s="17" t="s">
        <v>344</v>
      </c>
      <c r="BM235" s="161" t="s">
        <v>770</v>
      </c>
    </row>
    <row r="236" spans="2:65" s="1" customFormat="1" ht="24.2" customHeight="1" x14ac:dyDescent="0.2">
      <c r="B236" s="149"/>
      <c r="C236" s="191" t="s">
        <v>446</v>
      </c>
      <c r="D236" s="191" t="s">
        <v>262</v>
      </c>
      <c r="E236" s="192" t="s">
        <v>2773</v>
      </c>
      <c r="F236" s="193" t="s">
        <v>2774</v>
      </c>
      <c r="G236" s="194" t="s">
        <v>254</v>
      </c>
      <c r="H236" s="195">
        <v>6</v>
      </c>
      <c r="I236" s="196"/>
      <c r="J236" s="195">
        <f t="shared" si="34"/>
        <v>0</v>
      </c>
      <c r="K236" s="197"/>
      <c r="L236" s="198"/>
      <c r="M236" s="199" t="s">
        <v>1</v>
      </c>
      <c r="N236" s="200" t="s">
        <v>42</v>
      </c>
      <c r="P236" s="159">
        <f t="shared" si="35"/>
        <v>0</v>
      </c>
      <c r="Q236" s="159">
        <v>0</v>
      </c>
      <c r="R236" s="159">
        <f t="shared" si="36"/>
        <v>0</v>
      </c>
      <c r="S236" s="159">
        <v>0</v>
      </c>
      <c r="T236" s="160">
        <f t="shared" si="37"/>
        <v>0</v>
      </c>
      <c r="AR236" s="161" t="s">
        <v>903</v>
      </c>
      <c r="AT236" s="161" t="s">
        <v>262</v>
      </c>
      <c r="AU236" s="161" t="s">
        <v>85</v>
      </c>
      <c r="AY236" s="17" t="s">
        <v>167</v>
      </c>
      <c r="BE236" s="96">
        <f t="shared" si="38"/>
        <v>0</v>
      </c>
      <c r="BF236" s="96">
        <f t="shared" si="39"/>
        <v>0</v>
      </c>
      <c r="BG236" s="96">
        <f t="shared" si="40"/>
        <v>0</v>
      </c>
      <c r="BH236" s="96">
        <f t="shared" si="41"/>
        <v>0</v>
      </c>
      <c r="BI236" s="96">
        <f t="shared" si="42"/>
        <v>0</v>
      </c>
      <c r="BJ236" s="17" t="s">
        <v>85</v>
      </c>
      <c r="BK236" s="162">
        <f t="shared" si="43"/>
        <v>0</v>
      </c>
      <c r="BL236" s="17" t="s">
        <v>344</v>
      </c>
      <c r="BM236" s="161" t="s">
        <v>779</v>
      </c>
    </row>
    <row r="237" spans="2:65" s="1" customFormat="1" ht="24.2" customHeight="1" x14ac:dyDescent="0.2">
      <c r="B237" s="149"/>
      <c r="C237" s="191" t="s">
        <v>782</v>
      </c>
      <c r="D237" s="191" t="s">
        <v>262</v>
      </c>
      <c r="E237" s="192" t="s">
        <v>2775</v>
      </c>
      <c r="F237" s="193" t="s">
        <v>2776</v>
      </c>
      <c r="G237" s="194" t="s">
        <v>254</v>
      </c>
      <c r="H237" s="195">
        <v>24</v>
      </c>
      <c r="I237" s="196"/>
      <c r="J237" s="195">
        <f t="shared" si="34"/>
        <v>0</v>
      </c>
      <c r="K237" s="197"/>
      <c r="L237" s="198"/>
      <c r="M237" s="199" t="s">
        <v>1</v>
      </c>
      <c r="N237" s="200" t="s">
        <v>42</v>
      </c>
      <c r="P237" s="159">
        <f t="shared" si="35"/>
        <v>0</v>
      </c>
      <c r="Q237" s="159">
        <v>0</v>
      </c>
      <c r="R237" s="159">
        <f t="shared" si="36"/>
        <v>0</v>
      </c>
      <c r="S237" s="159">
        <v>0</v>
      </c>
      <c r="T237" s="160">
        <f t="shared" si="37"/>
        <v>0</v>
      </c>
      <c r="AR237" s="161" t="s">
        <v>903</v>
      </c>
      <c r="AT237" s="161" t="s">
        <v>262</v>
      </c>
      <c r="AU237" s="161" t="s">
        <v>85</v>
      </c>
      <c r="AY237" s="17" t="s">
        <v>167</v>
      </c>
      <c r="BE237" s="96">
        <f t="shared" si="38"/>
        <v>0</v>
      </c>
      <c r="BF237" s="96">
        <f t="shared" si="39"/>
        <v>0</v>
      </c>
      <c r="BG237" s="96">
        <f t="shared" si="40"/>
        <v>0</v>
      </c>
      <c r="BH237" s="96">
        <f t="shared" si="41"/>
        <v>0</v>
      </c>
      <c r="BI237" s="96">
        <f t="shared" si="42"/>
        <v>0</v>
      </c>
      <c r="BJ237" s="17" t="s">
        <v>85</v>
      </c>
      <c r="BK237" s="162">
        <f t="shared" si="43"/>
        <v>0</v>
      </c>
      <c r="BL237" s="17" t="s">
        <v>344</v>
      </c>
      <c r="BM237" s="161" t="s">
        <v>785</v>
      </c>
    </row>
    <row r="238" spans="2:65" s="1" customFormat="1" ht="37.9" customHeight="1" x14ac:dyDescent="0.2">
      <c r="B238" s="149"/>
      <c r="C238" s="191" t="s">
        <v>452</v>
      </c>
      <c r="D238" s="191" t="s">
        <v>262</v>
      </c>
      <c r="E238" s="192" t="s">
        <v>2777</v>
      </c>
      <c r="F238" s="193" t="s">
        <v>2778</v>
      </c>
      <c r="G238" s="194" t="s">
        <v>254</v>
      </c>
      <c r="H238" s="195">
        <v>6</v>
      </c>
      <c r="I238" s="196"/>
      <c r="J238" s="195">
        <f t="shared" si="34"/>
        <v>0</v>
      </c>
      <c r="K238" s="197"/>
      <c r="L238" s="198"/>
      <c r="M238" s="199" t="s">
        <v>1</v>
      </c>
      <c r="N238" s="200" t="s">
        <v>42</v>
      </c>
      <c r="P238" s="159">
        <f t="shared" si="35"/>
        <v>0</v>
      </c>
      <c r="Q238" s="159">
        <v>0</v>
      </c>
      <c r="R238" s="159">
        <f t="shared" si="36"/>
        <v>0</v>
      </c>
      <c r="S238" s="159">
        <v>0</v>
      </c>
      <c r="T238" s="160">
        <f t="shared" si="37"/>
        <v>0</v>
      </c>
      <c r="AR238" s="161" t="s">
        <v>903</v>
      </c>
      <c r="AT238" s="161" t="s">
        <v>262</v>
      </c>
      <c r="AU238" s="161" t="s">
        <v>85</v>
      </c>
      <c r="AY238" s="17" t="s">
        <v>167</v>
      </c>
      <c r="BE238" s="96">
        <f t="shared" si="38"/>
        <v>0</v>
      </c>
      <c r="BF238" s="96">
        <f t="shared" si="39"/>
        <v>0</v>
      </c>
      <c r="BG238" s="96">
        <f t="shared" si="40"/>
        <v>0</v>
      </c>
      <c r="BH238" s="96">
        <f t="shared" si="41"/>
        <v>0</v>
      </c>
      <c r="BI238" s="96">
        <f t="shared" si="42"/>
        <v>0</v>
      </c>
      <c r="BJ238" s="17" t="s">
        <v>85</v>
      </c>
      <c r="BK238" s="162">
        <f t="shared" si="43"/>
        <v>0</v>
      </c>
      <c r="BL238" s="17" t="s">
        <v>344</v>
      </c>
      <c r="BM238" s="161" t="s">
        <v>790</v>
      </c>
    </row>
    <row r="239" spans="2:65" s="1" customFormat="1" ht="16.5" customHeight="1" x14ac:dyDescent="0.2">
      <c r="B239" s="149"/>
      <c r="C239" s="191" t="s">
        <v>791</v>
      </c>
      <c r="D239" s="191" t="s">
        <v>262</v>
      </c>
      <c r="E239" s="192" t="s">
        <v>2779</v>
      </c>
      <c r="F239" s="193" t="s">
        <v>2780</v>
      </c>
      <c r="G239" s="194" t="s">
        <v>254</v>
      </c>
      <c r="H239" s="195">
        <v>6</v>
      </c>
      <c r="I239" s="196"/>
      <c r="J239" s="195">
        <f t="shared" si="34"/>
        <v>0</v>
      </c>
      <c r="K239" s="197"/>
      <c r="L239" s="198"/>
      <c r="M239" s="199" t="s">
        <v>1</v>
      </c>
      <c r="N239" s="200" t="s">
        <v>42</v>
      </c>
      <c r="P239" s="159">
        <f t="shared" si="35"/>
        <v>0</v>
      </c>
      <c r="Q239" s="159">
        <v>0</v>
      </c>
      <c r="R239" s="159">
        <f t="shared" si="36"/>
        <v>0</v>
      </c>
      <c r="S239" s="159">
        <v>0</v>
      </c>
      <c r="T239" s="160">
        <f t="shared" si="37"/>
        <v>0</v>
      </c>
      <c r="AR239" s="161" t="s">
        <v>903</v>
      </c>
      <c r="AT239" s="161" t="s">
        <v>262</v>
      </c>
      <c r="AU239" s="161" t="s">
        <v>85</v>
      </c>
      <c r="AY239" s="17" t="s">
        <v>167</v>
      </c>
      <c r="BE239" s="96">
        <f t="shared" si="38"/>
        <v>0</v>
      </c>
      <c r="BF239" s="96">
        <f t="shared" si="39"/>
        <v>0</v>
      </c>
      <c r="BG239" s="96">
        <f t="shared" si="40"/>
        <v>0</v>
      </c>
      <c r="BH239" s="96">
        <f t="shared" si="41"/>
        <v>0</v>
      </c>
      <c r="BI239" s="96">
        <f t="shared" si="42"/>
        <v>0</v>
      </c>
      <c r="BJ239" s="17" t="s">
        <v>85</v>
      </c>
      <c r="BK239" s="162">
        <f t="shared" si="43"/>
        <v>0</v>
      </c>
      <c r="BL239" s="17" t="s">
        <v>344</v>
      </c>
      <c r="BM239" s="161" t="s">
        <v>794</v>
      </c>
    </row>
    <row r="240" spans="2:65" s="1" customFormat="1" ht="24.2" customHeight="1" x14ac:dyDescent="0.2">
      <c r="B240" s="149"/>
      <c r="C240" s="191" t="s">
        <v>457</v>
      </c>
      <c r="D240" s="191" t="s">
        <v>262</v>
      </c>
      <c r="E240" s="192" t="s">
        <v>2766</v>
      </c>
      <c r="F240" s="193" t="s">
        <v>2767</v>
      </c>
      <c r="G240" s="194" t="s">
        <v>254</v>
      </c>
      <c r="H240" s="195">
        <v>12</v>
      </c>
      <c r="I240" s="196"/>
      <c r="J240" s="195">
        <f t="shared" si="34"/>
        <v>0</v>
      </c>
      <c r="K240" s="197"/>
      <c r="L240" s="198"/>
      <c r="M240" s="199" t="s">
        <v>1</v>
      </c>
      <c r="N240" s="200" t="s">
        <v>42</v>
      </c>
      <c r="P240" s="159">
        <f t="shared" si="35"/>
        <v>0</v>
      </c>
      <c r="Q240" s="159">
        <v>0</v>
      </c>
      <c r="R240" s="159">
        <f t="shared" si="36"/>
        <v>0</v>
      </c>
      <c r="S240" s="159">
        <v>0</v>
      </c>
      <c r="T240" s="160">
        <f t="shared" si="37"/>
        <v>0</v>
      </c>
      <c r="AR240" s="161" t="s">
        <v>903</v>
      </c>
      <c r="AT240" s="161" t="s">
        <v>262</v>
      </c>
      <c r="AU240" s="161" t="s">
        <v>85</v>
      </c>
      <c r="AY240" s="17" t="s">
        <v>167</v>
      </c>
      <c r="BE240" s="96">
        <f t="shared" si="38"/>
        <v>0</v>
      </c>
      <c r="BF240" s="96">
        <f t="shared" si="39"/>
        <v>0</v>
      </c>
      <c r="BG240" s="96">
        <f t="shared" si="40"/>
        <v>0</v>
      </c>
      <c r="BH240" s="96">
        <f t="shared" si="41"/>
        <v>0</v>
      </c>
      <c r="BI240" s="96">
        <f t="shared" si="42"/>
        <v>0</v>
      </c>
      <c r="BJ240" s="17" t="s">
        <v>85</v>
      </c>
      <c r="BK240" s="162">
        <f t="shared" si="43"/>
        <v>0</v>
      </c>
      <c r="BL240" s="17" t="s">
        <v>344</v>
      </c>
      <c r="BM240" s="161" t="s">
        <v>801</v>
      </c>
    </row>
    <row r="241" spans="2:65" s="1" customFormat="1" ht="16.5" customHeight="1" x14ac:dyDescent="0.2">
      <c r="B241" s="149"/>
      <c r="C241" s="150" t="s">
        <v>808</v>
      </c>
      <c r="D241" s="150" t="s">
        <v>169</v>
      </c>
      <c r="E241" s="151" t="s">
        <v>2662</v>
      </c>
      <c r="F241" s="152" t="s">
        <v>2663</v>
      </c>
      <c r="G241" s="153" t="s">
        <v>254</v>
      </c>
      <c r="H241" s="154">
        <v>40</v>
      </c>
      <c r="I241" s="155"/>
      <c r="J241" s="154">
        <f t="shared" si="34"/>
        <v>0</v>
      </c>
      <c r="K241" s="156"/>
      <c r="L241" s="33"/>
      <c r="M241" s="157" t="s">
        <v>1</v>
      </c>
      <c r="N241" s="158" t="s">
        <v>42</v>
      </c>
      <c r="P241" s="159">
        <f t="shared" si="35"/>
        <v>0</v>
      </c>
      <c r="Q241" s="159">
        <v>0</v>
      </c>
      <c r="R241" s="159">
        <f t="shared" si="36"/>
        <v>0</v>
      </c>
      <c r="S241" s="159">
        <v>0</v>
      </c>
      <c r="T241" s="160">
        <f t="shared" si="37"/>
        <v>0</v>
      </c>
      <c r="AR241" s="161" t="s">
        <v>344</v>
      </c>
      <c r="AT241" s="161" t="s">
        <v>169</v>
      </c>
      <c r="AU241" s="161" t="s">
        <v>85</v>
      </c>
      <c r="AY241" s="17" t="s">
        <v>167</v>
      </c>
      <c r="BE241" s="96">
        <f t="shared" si="38"/>
        <v>0</v>
      </c>
      <c r="BF241" s="96">
        <f t="shared" si="39"/>
        <v>0</v>
      </c>
      <c r="BG241" s="96">
        <f t="shared" si="40"/>
        <v>0</v>
      </c>
      <c r="BH241" s="96">
        <f t="shared" si="41"/>
        <v>0</v>
      </c>
      <c r="BI241" s="96">
        <f t="shared" si="42"/>
        <v>0</v>
      </c>
      <c r="BJ241" s="17" t="s">
        <v>85</v>
      </c>
      <c r="BK241" s="162">
        <f t="shared" si="43"/>
        <v>0</v>
      </c>
      <c r="BL241" s="17" t="s">
        <v>344</v>
      </c>
      <c r="BM241" s="161" t="s">
        <v>811</v>
      </c>
    </row>
    <row r="242" spans="2:65" s="1" customFormat="1" ht="24.2" customHeight="1" x14ac:dyDescent="0.2">
      <c r="B242" s="149"/>
      <c r="C242" s="191" t="s">
        <v>461</v>
      </c>
      <c r="D242" s="191" t="s">
        <v>262</v>
      </c>
      <c r="E242" s="192" t="s">
        <v>2664</v>
      </c>
      <c r="F242" s="193" t="s">
        <v>2665</v>
      </c>
      <c r="G242" s="194" t="s">
        <v>254</v>
      </c>
      <c r="H242" s="195">
        <v>40</v>
      </c>
      <c r="I242" s="196"/>
      <c r="J242" s="195">
        <f t="shared" si="34"/>
        <v>0</v>
      </c>
      <c r="K242" s="197"/>
      <c r="L242" s="198"/>
      <c r="M242" s="199" t="s">
        <v>1</v>
      </c>
      <c r="N242" s="200" t="s">
        <v>42</v>
      </c>
      <c r="P242" s="159">
        <f t="shared" si="35"/>
        <v>0</v>
      </c>
      <c r="Q242" s="159">
        <v>0</v>
      </c>
      <c r="R242" s="159">
        <f t="shared" si="36"/>
        <v>0</v>
      </c>
      <c r="S242" s="159">
        <v>0</v>
      </c>
      <c r="T242" s="160">
        <f t="shared" si="37"/>
        <v>0</v>
      </c>
      <c r="AR242" s="161" t="s">
        <v>903</v>
      </c>
      <c r="AT242" s="161" t="s">
        <v>262</v>
      </c>
      <c r="AU242" s="161" t="s">
        <v>85</v>
      </c>
      <c r="AY242" s="17" t="s">
        <v>167</v>
      </c>
      <c r="BE242" s="96">
        <f t="shared" si="38"/>
        <v>0</v>
      </c>
      <c r="BF242" s="96">
        <f t="shared" si="39"/>
        <v>0</v>
      </c>
      <c r="BG242" s="96">
        <f t="shared" si="40"/>
        <v>0</v>
      </c>
      <c r="BH242" s="96">
        <f t="shared" si="41"/>
        <v>0</v>
      </c>
      <c r="BI242" s="96">
        <f t="shared" si="42"/>
        <v>0</v>
      </c>
      <c r="BJ242" s="17" t="s">
        <v>85</v>
      </c>
      <c r="BK242" s="162">
        <f t="shared" si="43"/>
        <v>0</v>
      </c>
      <c r="BL242" s="17" t="s">
        <v>344</v>
      </c>
      <c r="BM242" s="161" t="s">
        <v>816</v>
      </c>
    </row>
    <row r="243" spans="2:65" s="11" customFormat="1" ht="22.9" customHeight="1" x14ac:dyDescent="0.2">
      <c r="B243" s="137"/>
      <c r="D243" s="138" t="s">
        <v>75</v>
      </c>
      <c r="E243" s="147" t="s">
        <v>2284</v>
      </c>
      <c r="F243" s="147" t="s">
        <v>2781</v>
      </c>
      <c r="I243" s="140"/>
      <c r="J243" s="148">
        <f>BK243</f>
        <v>0</v>
      </c>
      <c r="L243" s="137"/>
      <c r="M243" s="142"/>
      <c r="P243" s="143">
        <f>SUM(P244:P271)</f>
        <v>0</v>
      </c>
      <c r="R243" s="143">
        <f>SUM(R244:R271)</f>
        <v>0</v>
      </c>
      <c r="T243" s="144">
        <f>SUM(T244:T271)</f>
        <v>0</v>
      </c>
      <c r="AR243" s="138" t="s">
        <v>81</v>
      </c>
      <c r="AT243" s="145" t="s">
        <v>75</v>
      </c>
      <c r="AU243" s="145" t="s">
        <v>81</v>
      </c>
      <c r="AY243" s="138" t="s">
        <v>167</v>
      </c>
      <c r="BK243" s="146">
        <f>SUM(BK244:BK271)</f>
        <v>0</v>
      </c>
    </row>
    <row r="244" spans="2:65" s="1" customFormat="1" ht="16.5" customHeight="1" x14ac:dyDescent="0.2">
      <c r="B244" s="149"/>
      <c r="C244" s="150" t="s">
        <v>820</v>
      </c>
      <c r="D244" s="150" t="s">
        <v>169</v>
      </c>
      <c r="E244" s="151" t="s">
        <v>2782</v>
      </c>
      <c r="F244" s="152" t="s">
        <v>2783</v>
      </c>
      <c r="G244" s="153" t="s">
        <v>254</v>
      </c>
      <c r="H244" s="154">
        <v>195</v>
      </c>
      <c r="I244" s="155"/>
      <c r="J244" s="154">
        <f t="shared" ref="J244:J271" si="44">ROUND(I244*H244,3)</f>
        <v>0</v>
      </c>
      <c r="K244" s="156"/>
      <c r="L244" s="33"/>
      <c r="M244" s="157" t="s">
        <v>1</v>
      </c>
      <c r="N244" s="158" t="s">
        <v>42</v>
      </c>
      <c r="P244" s="159">
        <f t="shared" ref="P244:P271" si="45">O244*H244</f>
        <v>0</v>
      </c>
      <c r="Q244" s="159">
        <v>0</v>
      </c>
      <c r="R244" s="159">
        <f t="shared" ref="R244:R271" si="46">Q244*H244</f>
        <v>0</v>
      </c>
      <c r="S244" s="159">
        <v>0</v>
      </c>
      <c r="T244" s="160">
        <f t="shared" ref="T244:T271" si="47">S244*H244</f>
        <v>0</v>
      </c>
      <c r="AR244" s="161" t="s">
        <v>91</v>
      </c>
      <c r="AT244" s="161" t="s">
        <v>169</v>
      </c>
      <c r="AU244" s="161" t="s">
        <v>85</v>
      </c>
      <c r="AY244" s="17" t="s">
        <v>167</v>
      </c>
      <c r="BE244" s="96">
        <f t="shared" ref="BE244:BE271" si="48">IF(N244="základná",J244,0)</f>
        <v>0</v>
      </c>
      <c r="BF244" s="96">
        <f t="shared" ref="BF244:BF271" si="49">IF(N244="znížená",J244,0)</f>
        <v>0</v>
      </c>
      <c r="BG244" s="96">
        <f t="shared" ref="BG244:BG271" si="50">IF(N244="zákl. prenesená",J244,0)</f>
        <v>0</v>
      </c>
      <c r="BH244" s="96">
        <f t="shared" ref="BH244:BH271" si="51">IF(N244="zníž. prenesená",J244,0)</f>
        <v>0</v>
      </c>
      <c r="BI244" s="96">
        <f t="shared" ref="BI244:BI271" si="52">IF(N244="nulová",J244,0)</f>
        <v>0</v>
      </c>
      <c r="BJ244" s="17" t="s">
        <v>85</v>
      </c>
      <c r="BK244" s="162">
        <f t="shared" ref="BK244:BK271" si="53">ROUND(I244*H244,3)</f>
        <v>0</v>
      </c>
      <c r="BL244" s="17" t="s">
        <v>91</v>
      </c>
      <c r="BM244" s="161" t="s">
        <v>823</v>
      </c>
    </row>
    <row r="245" spans="2:65" s="1" customFormat="1" ht="21.75" customHeight="1" x14ac:dyDescent="0.2">
      <c r="B245" s="149"/>
      <c r="C245" s="150" t="s">
        <v>465</v>
      </c>
      <c r="D245" s="150" t="s">
        <v>169</v>
      </c>
      <c r="E245" s="151" t="s">
        <v>2784</v>
      </c>
      <c r="F245" s="152" t="s">
        <v>2785</v>
      </c>
      <c r="G245" s="153" t="s">
        <v>254</v>
      </c>
      <c r="H245" s="154">
        <v>195</v>
      </c>
      <c r="I245" s="155"/>
      <c r="J245" s="154">
        <f t="shared" si="44"/>
        <v>0</v>
      </c>
      <c r="K245" s="156"/>
      <c r="L245" s="33"/>
      <c r="M245" s="157" t="s">
        <v>1</v>
      </c>
      <c r="N245" s="158" t="s">
        <v>42</v>
      </c>
      <c r="P245" s="159">
        <f t="shared" si="45"/>
        <v>0</v>
      </c>
      <c r="Q245" s="159">
        <v>0</v>
      </c>
      <c r="R245" s="159">
        <f t="shared" si="46"/>
        <v>0</v>
      </c>
      <c r="S245" s="159">
        <v>0</v>
      </c>
      <c r="T245" s="160">
        <f t="shared" si="47"/>
        <v>0</v>
      </c>
      <c r="AR245" s="161" t="s">
        <v>91</v>
      </c>
      <c r="AT245" s="161" t="s">
        <v>169</v>
      </c>
      <c r="AU245" s="161" t="s">
        <v>85</v>
      </c>
      <c r="AY245" s="17" t="s">
        <v>167</v>
      </c>
      <c r="BE245" s="96">
        <f t="shared" si="48"/>
        <v>0</v>
      </c>
      <c r="BF245" s="96">
        <f t="shared" si="49"/>
        <v>0</v>
      </c>
      <c r="BG245" s="96">
        <f t="shared" si="50"/>
        <v>0</v>
      </c>
      <c r="BH245" s="96">
        <f t="shared" si="51"/>
        <v>0</v>
      </c>
      <c r="BI245" s="96">
        <f t="shared" si="52"/>
        <v>0</v>
      </c>
      <c r="BJ245" s="17" t="s">
        <v>85</v>
      </c>
      <c r="BK245" s="162">
        <f t="shared" si="53"/>
        <v>0</v>
      </c>
      <c r="BL245" s="17" t="s">
        <v>91</v>
      </c>
      <c r="BM245" s="161" t="s">
        <v>827</v>
      </c>
    </row>
    <row r="246" spans="2:65" s="1" customFormat="1" ht="37.9" customHeight="1" x14ac:dyDescent="0.2">
      <c r="B246" s="149"/>
      <c r="C246" s="191" t="s">
        <v>832</v>
      </c>
      <c r="D246" s="191" t="s">
        <v>262</v>
      </c>
      <c r="E246" s="192" t="s">
        <v>2786</v>
      </c>
      <c r="F246" s="193" t="s">
        <v>2787</v>
      </c>
      <c r="G246" s="194" t="s">
        <v>254</v>
      </c>
      <c r="H246" s="195">
        <v>195</v>
      </c>
      <c r="I246" s="196"/>
      <c r="J246" s="195">
        <f t="shared" si="44"/>
        <v>0</v>
      </c>
      <c r="K246" s="197"/>
      <c r="L246" s="198"/>
      <c r="M246" s="199" t="s">
        <v>1</v>
      </c>
      <c r="N246" s="200" t="s">
        <v>42</v>
      </c>
      <c r="P246" s="159">
        <f t="shared" si="45"/>
        <v>0</v>
      </c>
      <c r="Q246" s="159">
        <v>0</v>
      </c>
      <c r="R246" s="159">
        <f t="shared" si="46"/>
        <v>0</v>
      </c>
      <c r="S246" s="159">
        <v>0</v>
      </c>
      <c r="T246" s="160">
        <f t="shared" si="47"/>
        <v>0</v>
      </c>
      <c r="AR246" s="161" t="s">
        <v>103</v>
      </c>
      <c r="AT246" s="161" t="s">
        <v>262</v>
      </c>
      <c r="AU246" s="161" t="s">
        <v>85</v>
      </c>
      <c r="AY246" s="17" t="s">
        <v>167</v>
      </c>
      <c r="BE246" s="96">
        <f t="shared" si="48"/>
        <v>0</v>
      </c>
      <c r="BF246" s="96">
        <f t="shared" si="49"/>
        <v>0</v>
      </c>
      <c r="BG246" s="96">
        <f t="shared" si="50"/>
        <v>0</v>
      </c>
      <c r="BH246" s="96">
        <f t="shared" si="51"/>
        <v>0</v>
      </c>
      <c r="BI246" s="96">
        <f t="shared" si="52"/>
        <v>0</v>
      </c>
      <c r="BJ246" s="17" t="s">
        <v>85</v>
      </c>
      <c r="BK246" s="162">
        <f t="shared" si="53"/>
        <v>0</v>
      </c>
      <c r="BL246" s="17" t="s">
        <v>91</v>
      </c>
      <c r="BM246" s="161" t="s">
        <v>835</v>
      </c>
    </row>
    <row r="247" spans="2:65" s="1" customFormat="1" ht="21.75" customHeight="1" x14ac:dyDescent="0.2">
      <c r="B247" s="149"/>
      <c r="C247" s="150" t="s">
        <v>468</v>
      </c>
      <c r="D247" s="150" t="s">
        <v>169</v>
      </c>
      <c r="E247" s="151" t="s">
        <v>2788</v>
      </c>
      <c r="F247" s="152" t="s">
        <v>2789</v>
      </c>
      <c r="G247" s="153" t="s">
        <v>254</v>
      </c>
      <c r="H247" s="154">
        <v>25</v>
      </c>
      <c r="I247" s="155"/>
      <c r="J247" s="154">
        <f t="shared" si="44"/>
        <v>0</v>
      </c>
      <c r="K247" s="156"/>
      <c r="L247" s="33"/>
      <c r="M247" s="157" t="s">
        <v>1</v>
      </c>
      <c r="N247" s="158" t="s">
        <v>42</v>
      </c>
      <c r="P247" s="159">
        <f t="shared" si="45"/>
        <v>0</v>
      </c>
      <c r="Q247" s="159">
        <v>0</v>
      </c>
      <c r="R247" s="159">
        <f t="shared" si="46"/>
        <v>0</v>
      </c>
      <c r="S247" s="159">
        <v>0</v>
      </c>
      <c r="T247" s="160">
        <f t="shared" si="47"/>
        <v>0</v>
      </c>
      <c r="AR247" s="161" t="s">
        <v>91</v>
      </c>
      <c r="AT247" s="161" t="s">
        <v>169</v>
      </c>
      <c r="AU247" s="161" t="s">
        <v>85</v>
      </c>
      <c r="AY247" s="17" t="s">
        <v>167</v>
      </c>
      <c r="BE247" s="96">
        <f t="shared" si="48"/>
        <v>0</v>
      </c>
      <c r="BF247" s="96">
        <f t="shared" si="49"/>
        <v>0</v>
      </c>
      <c r="BG247" s="96">
        <f t="shared" si="50"/>
        <v>0</v>
      </c>
      <c r="BH247" s="96">
        <f t="shared" si="51"/>
        <v>0</v>
      </c>
      <c r="BI247" s="96">
        <f t="shared" si="52"/>
        <v>0</v>
      </c>
      <c r="BJ247" s="17" t="s">
        <v>85</v>
      </c>
      <c r="BK247" s="162">
        <f t="shared" si="53"/>
        <v>0</v>
      </c>
      <c r="BL247" s="17" t="s">
        <v>91</v>
      </c>
      <c r="BM247" s="161" t="s">
        <v>840</v>
      </c>
    </row>
    <row r="248" spans="2:65" s="1" customFormat="1" ht="21.75" customHeight="1" x14ac:dyDescent="0.2">
      <c r="B248" s="149"/>
      <c r="C248" s="150" t="s">
        <v>842</v>
      </c>
      <c r="D248" s="150" t="s">
        <v>169</v>
      </c>
      <c r="E248" s="151" t="s">
        <v>2790</v>
      </c>
      <c r="F248" s="152" t="s">
        <v>2791</v>
      </c>
      <c r="G248" s="153" t="s">
        <v>254</v>
      </c>
      <c r="H248" s="154">
        <v>25</v>
      </c>
      <c r="I248" s="155"/>
      <c r="J248" s="154">
        <f t="shared" si="44"/>
        <v>0</v>
      </c>
      <c r="K248" s="156"/>
      <c r="L248" s="33"/>
      <c r="M248" s="157" t="s">
        <v>1</v>
      </c>
      <c r="N248" s="158" t="s">
        <v>42</v>
      </c>
      <c r="P248" s="159">
        <f t="shared" si="45"/>
        <v>0</v>
      </c>
      <c r="Q248" s="159">
        <v>0</v>
      </c>
      <c r="R248" s="159">
        <f t="shared" si="46"/>
        <v>0</v>
      </c>
      <c r="S248" s="159">
        <v>0</v>
      </c>
      <c r="T248" s="160">
        <f t="shared" si="47"/>
        <v>0</v>
      </c>
      <c r="AR248" s="161" t="s">
        <v>91</v>
      </c>
      <c r="AT248" s="161" t="s">
        <v>169</v>
      </c>
      <c r="AU248" s="161" t="s">
        <v>85</v>
      </c>
      <c r="AY248" s="17" t="s">
        <v>167</v>
      </c>
      <c r="BE248" s="96">
        <f t="shared" si="48"/>
        <v>0</v>
      </c>
      <c r="BF248" s="96">
        <f t="shared" si="49"/>
        <v>0</v>
      </c>
      <c r="BG248" s="96">
        <f t="shared" si="50"/>
        <v>0</v>
      </c>
      <c r="BH248" s="96">
        <f t="shared" si="51"/>
        <v>0</v>
      </c>
      <c r="BI248" s="96">
        <f t="shared" si="52"/>
        <v>0</v>
      </c>
      <c r="BJ248" s="17" t="s">
        <v>85</v>
      </c>
      <c r="BK248" s="162">
        <f t="shared" si="53"/>
        <v>0</v>
      </c>
      <c r="BL248" s="17" t="s">
        <v>91</v>
      </c>
      <c r="BM248" s="161" t="s">
        <v>845</v>
      </c>
    </row>
    <row r="249" spans="2:65" s="1" customFormat="1" ht="37.9" customHeight="1" x14ac:dyDescent="0.2">
      <c r="B249" s="149"/>
      <c r="C249" s="191" t="s">
        <v>472</v>
      </c>
      <c r="D249" s="191" t="s">
        <v>262</v>
      </c>
      <c r="E249" s="192" t="s">
        <v>2792</v>
      </c>
      <c r="F249" s="193" t="s">
        <v>2793</v>
      </c>
      <c r="G249" s="194" t="s">
        <v>254</v>
      </c>
      <c r="H249" s="195">
        <v>25</v>
      </c>
      <c r="I249" s="196"/>
      <c r="J249" s="195">
        <f t="shared" si="44"/>
        <v>0</v>
      </c>
      <c r="K249" s="197"/>
      <c r="L249" s="198"/>
      <c r="M249" s="199" t="s">
        <v>1</v>
      </c>
      <c r="N249" s="200" t="s">
        <v>42</v>
      </c>
      <c r="P249" s="159">
        <f t="shared" si="45"/>
        <v>0</v>
      </c>
      <c r="Q249" s="159">
        <v>0</v>
      </c>
      <c r="R249" s="159">
        <f t="shared" si="46"/>
        <v>0</v>
      </c>
      <c r="S249" s="159">
        <v>0</v>
      </c>
      <c r="T249" s="160">
        <f t="shared" si="47"/>
        <v>0</v>
      </c>
      <c r="AR249" s="161" t="s">
        <v>103</v>
      </c>
      <c r="AT249" s="161" t="s">
        <v>262</v>
      </c>
      <c r="AU249" s="161" t="s">
        <v>85</v>
      </c>
      <c r="AY249" s="17" t="s">
        <v>167</v>
      </c>
      <c r="BE249" s="96">
        <f t="shared" si="48"/>
        <v>0</v>
      </c>
      <c r="BF249" s="96">
        <f t="shared" si="49"/>
        <v>0</v>
      </c>
      <c r="BG249" s="96">
        <f t="shared" si="50"/>
        <v>0</v>
      </c>
      <c r="BH249" s="96">
        <f t="shared" si="51"/>
        <v>0</v>
      </c>
      <c r="BI249" s="96">
        <f t="shared" si="52"/>
        <v>0</v>
      </c>
      <c r="BJ249" s="17" t="s">
        <v>85</v>
      </c>
      <c r="BK249" s="162">
        <f t="shared" si="53"/>
        <v>0</v>
      </c>
      <c r="BL249" s="17" t="s">
        <v>91</v>
      </c>
      <c r="BM249" s="161" t="s">
        <v>848</v>
      </c>
    </row>
    <row r="250" spans="2:65" s="1" customFormat="1" ht="21.75" customHeight="1" x14ac:dyDescent="0.2">
      <c r="B250" s="149"/>
      <c r="C250" s="150" t="s">
        <v>849</v>
      </c>
      <c r="D250" s="150" t="s">
        <v>169</v>
      </c>
      <c r="E250" s="151" t="s">
        <v>2794</v>
      </c>
      <c r="F250" s="152" t="s">
        <v>2795</v>
      </c>
      <c r="G250" s="153" t="s">
        <v>254</v>
      </c>
      <c r="H250" s="154">
        <v>21</v>
      </c>
      <c r="I250" s="155"/>
      <c r="J250" s="154">
        <f t="shared" si="44"/>
        <v>0</v>
      </c>
      <c r="K250" s="156"/>
      <c r="L250" s="33"/>
      <c r="M250" s="157" t="s">
        <v>1</v>
      </c>
      <c r="N250" s="158" t="s">
        <v>42</v>
      </c>
      <c r="P250" s="159">
        <f t="shared" si="45"/>
        <v>0</v>
      </c>
      <c r="Q250" s="159">
        <v>0</v>
      </c>
      <c r="R250" s="159">
        <f t="shared" si="46"/>
        <v>0</v>
      </c>
      <c r="S250" s="159">
        <v>0</v>
      </c>
      <c r="T250" s="160">
        <f t="shared" si="47"/>
        <v>0</v>
      </c>
      <c r="AR250" s="161" t="s">
        <v>91</v>
      </c>
      <c r="AT250" s="161" t="s">
        <v>169</v>
      </c>
      <c r="AU250" s="161" t="s">
        <v>85</v>
      </c>
      <c r="AY250" s="17" t="s">
        <v>167</v>
      </c>
      <c r="BE250" s="96">
        <f t="shared" si="48"/>
        <v>0</v>
      </c>
      <c r="BF250" s="96">
        <f t="shared" si="49"/>
        <v>0</v>
      </c>
      <c r="BG250" s="96">
        <f t="shared" si="50"/>
        <v>0</v>
      </c>
      <c r="BH250" s="96">
        <f t="shared" si="51"/>
        <v>0</v>
      </c>
      <c r="BI250" s="96">
        <f t="shared" si="52"/>
        <v>0</v>
      </c>
      <c r="BJ250" s="17" t="s">
        <v>85</v>
      </c>
      <c r="BK250" s="162">
        <f t="shared" si="53"/>
        <v>0</v>
      </c>
      <c r="BL250" s="17" t="s">
        <v>91</v>
      </c>
      <c r="BM250" s="161" t="s">
        <v>852</v>
      </c>
    </row>
    <row r="251" spans="2:65" s="1" customFormat="1" ht="21.75" customHeight="1" x14ac:dyDescent="0.2">
      <c r="B251" s="149"/>
      <c r="C251" s="150" t="s">
        <v>477</v>
      </c>
      <c r="D251" s="150" t="s">
        <v>169</v>
      </c>
      <c r="E251" s="151" t="s">
        <v>2790</v>
      </c>
      <c r="F251" s="152" t="s">
        <v>2791</v>
      </c>
      <c r="G251" s="153" t="s">
        <v>254</v>
      </c>
      <c r="H251" s="154">
        <v>21</v>
      </c>
      <c r="I251" s="155"/>
      <c r="J251" s="154">
        <f t="shared" si="44"/>
        <v>0</v>
      </c>
      <c r="K251" s="156"/>
      <c r="L251" s="33"/>
      <c r="M251" s="157" t="s">
        <v>1</v>
      </c>
      <c r="N251" s="158" t="s">
        <v>42</v>
      </c>
      <c r="P251" s="159">
        <f t="shared" si="45"/>
        <v>0</v>
      </c>
      <c r="Q251" s="159">
        <v>0</v>
      </c>
      <c r="R251" s="159">
        <f t="shared" si="46"/>
        <v>0</v>
      </c>
      <c r="S251" s="159">
        <v>0</v>
      </c>
      <c r="T251" s="160">
        <f t="shared" si="47"/>
        <v>0</v>
      </c>
      <c r="AR251" s="161" t="s">
        <v>91</v>
      </c>
      <c r="AT251" s="161" t="s">
        <v>169</v>
      </c>
      <c r="AU251" s="161" t="s">
        <v>85</v>
      </c>
      <c r="AY251" s="17" t="s">
        <v>167</v>
      </c>
      <c r="BE251" s="96">
        <f t="shared" si="48"/>
        <v>0</v>
      </c>
      <c r="BF251" s="96">
        <f t="shared" si="49"/>
        <v>0</v>
      </c>
      <c r="BG251" s="96">
        <f t="shared" si="50"/>
        <v>0</v>
      </c>
      <c r="BH251" s="96">
        <f t="shared" si="51"/>
        <v>0</v>
      </c>
      <c r="BI251" s="96">
        <f t="shared" si="52"/>
        <v>0</v>
      </c>
      <c r="BJ251" s="17" t="s">
        <v>85</v>
      </c>
      <c r="BK251" s="162">
        <f t="shared" si="53"/>
        <v>0</v>
      </c>
      <c r="BL251" s="17" t="s">
        <v>91</v>
      </c>
      <c r="BM251" s="161" t="s">
        <v>875</v>
      </c>
    </row>
    <row r="252" spans="2:65" s="1" customFormat="1" ht="37.9" customHeight="1" x14ac:dyDescent="0.2">
      <c r="B252" s="149"/>
      <c r="C252" s="191" t="s">
        <v>878</v>
      </c>
      <c r="D252" s="191" t="s">
        <v>262</v>
      </c>
      <c r="E252" s="192" t="s">
        <v>2796</v>
      </c>
      <c r="F252" s="193" t="s">
        <v>2797</v>
      </c>
      <c r="G252" s="194" t="s">
        <v>254</v>
      </c>
      <c r="H252" s="195">
        <v>21</v>
      </c>
      <c r="I252" s="196"/>
      <c r="J252" s="195">
        <f t="shared" si="44"/>
        <v>0</v>
      </c>
      <c r="K252" s="197"/>
      <c r="L252" s="198"/>
      <c r="M252" s="199" t="s">
        <v>1</v>
      </c>
      <c r="N252" s="200" t="s">
        <v>42</v>
      </c>
      <c r="P252" s="159">
        <f t="shared" si="45"/>
        <v>0</v>
      </c>
      <c r="Q252" s="159">
        <v>0</v>
      </c>
      <c r="R252" s="159">
        <f t="shared" si="46"/>
        <v>0</v>
      </c>
      <c r="S252" s="159">
        <v>0</v>
      </c>
      <c r="T252" s="160">
        <f t="shared" si="47"/>
        <v>0</v>
      </c>
      <c r="AR252" s="161" t="s">
        <v>103</v>
      </c>
      <c r="AT252" s="161" t="s">
        <v>262</v>
      </c>
      <c r="AU252" s="161" t="s">
        <v>85</v>
      </c>
      <c r="AY252" s="17" t="s">
        <v>167</v>
      </c>
      <c r="BE252" s="96">
        <f t="shared" si="48"/>
        <v>0</v>
      </c>
      <c r="BF252" s="96">
        <f t="shared" si="49"/>
        <v>0</v>
      </c>
      <c r="BG252" s="96">
        <f t="shared" si="50"/>
        <v>0</v>
      </c>
      <c r="BH252" s="96">
        <f t="shared" si="51"/>
        <v>0</v>
      </c>
      <c r="BI252" s="96">
        <f t="shared" si="52"/>
        <v>0</v>
      </c>
      <c r="BJ252" s="17" t="s">
        <v>85</v>
      </c>
      <c r="BK252" s="162">
        <f t="shared" si="53"/>
        <v>0</v>
      </c>
      <c r="BL252" s="17" t="s">
        <v>91</v>
      </c>
      <c r="BM252" s="161" t="s">
        <v>881</v>
      </c>
    </row>
    <row r="253" spans="2:65" s="1" customFormat="1" ht="16.5" customHeight="1" x14ac:dyDescent="0.2">
      <c r="B253" s="149"/>
      <c r="C253" s="150" t="s">
        <v>482</v>
      </c>
      <c r="D253" s="150" t="s">
        <v>169</v>
      </c>
      <c r="E253" s="151" t="s">
        <v>2798</v>
      </c>
      <c r="F253" s="152" t="s">
        <v>2799</v>
      </c>
      <c r="G253" s="153" t="s">
        <v>254</v>
      </c>
      <c r="H253" s="154">
        <v>19</v>
      </c>
      <c r="I253" s="155"/>
      <c r="J253" s="154">
        <f t="shared" si="44"/>
        <v>0</v>
      </c>
      <c r="K253" s="156"/>
      <c r="L253" s="33"/>
      <c r="M253" s="157" t="s">
        <v>1</v>
      </c>
      <c r="N253" s="158" t="s">
        <v>42</v>
      </c>
      <c r="P253" s="159">
        <f t="shared" si="45"/>
        <v>0</v>
      </c>
      <c r="Q253" s="159">
        <v>0</v>
      </c>
      <c r="R253" s="159">
        <f t="shared" si="46"/>
        <v>0</v>
      </c>
      <c r="S253" s="159">
        <v>0</v>
      </c>
      <c r="T253" s="160">
        <f t="shared" si="47"/>
        <v>0</v>
      </c>
      <c r="AR253" s="161" t="s">
        <v>91</v>
      </c>
      <c r="AT253" s="161" t="s">
        <v>169</v>
      </c>
      <c r="AU253" s="161" t="s">
        <v>85</v>
      </c>
      <c r="AY253" s="17" t="s">
        <v>167</v>
      </c>
      <c r="BE253" s="96">
        <f t="shared" si="48"/>
        <v>0</v>
      </c>
      <c r="BF253" s="96">
        <f t="shared" si="49"/>
        <v>0</v>
      </c>
      <c r="BG253" s="96">
        <f t="shared" si="50"/>
        <v>0</v>
      </c>
      <c r="BH253" s="96">
        <f t="shared" si="51"/>
        <v>0</v>
      </c>
      <c r="BI253" s="96">
        <f t="shared" si="52"/>
        <v>0</v>
      </c>
      <c r="BJ253" s="17" t="s">
        <v>85</v>
      </c>
      <c r="BK253" s="162">
        <f t="shared" si="53"/>
        <v>0</v>
      </c>
      <c r="BL253" s="17" t="s">
        <v>91</v>
      </c>
      <c r="BM253" s="161" t="s">
        <v>889</v>
      </c>
    </row>
    <row r="254" spans="2:65" s="1" customFormat="1" ht="21.75" customHeight="1" x14ac:dyDescent="0.2">
      <c r="B254" s="149"/>
      <c r="C254" s="150" t="s">
        <v>890</v>
      </c>
      <c r="D254" s="150" t="s">
        <v>169</v>
      </c>
      <c r="E254" s="151" t="s">
        <v>2800</v>
      </c>
      <c r="F254" s="152" t="s">
        <v>2801</v>
      </c>
      <c r="G254" s="153" t="s">
        <v>254</v>
      </c>
      <c r="H254" s="154">
        <v>19</v>
      </c>
      <c r="I254" s="155"/>
      <c r="J254" s="154">
        <f t="shared" si="44"/>
        <v>0</v>
      </c>
      <c r="K254" s="156"/>
      <c r="L254" s="33"/>
      <c r="M254" s="157" t="s">
        <v>1</v>
      </c>
      <c r="N254" s="158" t="s">
        <v>42</v>
      </c>
      <c r="P254" s="159">
        <f t="shared" si="45"/>
        <v>0</v>
      </c>
      <c r="Q254" s="159">
        <v>0</v>
      </c>
      <c r="R254" s="159">
        <f t="shared" si="46"/>
        <v>0</v>
      </c>
      <c r="S254" s="159">
        <v>0</v>
      </c>
      <c r="T254" s="160">
        <f t="shared" si="47"/>
        <v>0</v>
      </c>
      <c r="AR254" s="161" t="s">
        <v>91</v>
      </c>
      <c r="AT254" s="161" t="s">
        <v>169</v>
      </c>
      <c r="AU254" s="161" t="s">
        <v>85</v>
      </c>
      <c r="AY254" s="17" t="s">
        <v>167</v>
      </c>
      <c r="BE254" s="96">
        <f t="shared" si="48"/>
        <v>0</v>
      </c>
      <c r="BF254" s="96">
        <f t="shared" si="49"/>
        <v>0</v>
      </c>
      <c r="BG254" s="96">
        <f t="shared" si="50"/>
        <v>0</v>
      </c>
      <c r="BH254" s="96">
        <f t="shared" si="51"/>
        <v>0</v>
      </c>
      <c r="BI254" s="96">
        <f t="shared" si="52"/>
        <v>0</v>
      </c>
      <c r="BJ254" s="17" t="s">
        <v>85</v>
      </c>
      <c r="BK254" s="162">
        <f t="shared" si="53"/>
        <v>0</v>
      </c>
      <c r="BL254" s="17" t="s">
        <v>91</v>
      </c>
      <c r="BM254" s="161" t="s">
        <v>893</v>
      </c>
    </row>
    <row r="255" spans="2:65" s="1" customFormat="1" ht="37.9" customHeight="1" x14ac:dyDescent="0.2">
      <c r="B255" s="149"/>
      <c r="C255" s="191" t="s">
        <v>488</v>
      </c>
      <c r="D255" s="191" t="s">
        <v>262</v>
      </c>
      <c r="E255" s="192" t="s">
        <v>2802</v>
      </c>
      <c r="F255" s="193" t="s">
        <v>2803</v>
      </c>
      <c r="G255" s="194" t="s">
        <v>254</v>
      </c>
      <c r="H255" s="195">
        <v>19</v>
      </c>
      <c r="I255" s="196"/>
      <c r="J255" s="195">
        <f t="shared" si="44"/>
        <v>0</v>
      </c>
      <c r="K255" s="197"/>
      <c r="L255" s="198"/>
      <c r="M255" s="199" t="s">
        <v>1</v>
      </c>
      <c r="N255" s="200" t="s">
        <v>42</v>
      </c>
      <c r="P255" s="159">
        <f t="shared" si="45"/>
        <v>0</v>
      </c>
      <c r="Q255" s="159">
        <v>0</v>
      </c>
      <c r="R255" s="159">
        <f t="shared" si="46"/>
        <v>0</v>
      </c>
      <c r="S255" s="159">
        <v>0</v>
      </c>
      <c r="T255" s="160">
        <f t="shared" si="47"/>
        <v>0</v>
      </c>
      <c r="AR255" s="161" t="s">
        <v>103</v>
      </c>
      <c r="AT255" s="161" t="s">
        <v>262</v>
      </c>
      <c r="AU255" s="161" t="s">
        <v>85</v>
      </c>
      <c r="AY255" s="17" t="s">
        <v>167</v>
      </c>
      <c r="BE255" s="96">
        <f t="shared" si="48"/>
        <v>0</v>
      </c>
      <c r="BF255" s="96">
        <f t="shared" si="49"/>
        <v>0</v>
      </c>
      <c r="BG255" s="96">
        <f t="shared" si="50"/>
        <v>0</v>
      </c>
      <c r="BH255" s="96">
        <f t="shared" si="51"/>
        <v>0</v>
      </c>
      <c r="BI255" s="96">
        <f t="shared" si="52"/>
        <v>0</v>
      </c>
      <c r="BJ255" s="17" t="s">
        <v>85</v>
      </c>
      <c r="BK255" s="162">
        <f t="shared" si="53"/>
        <v>0</v>
      </c>
      <c r="BL255" s="17" t="s">
        <v>91</v>
      </c>
      <c r="BM255" s="161" t="s">
        <v>896</v>
      </c>
    </row>
    <row r="256" spans="2:65" s="1" customFormat="1" ht="16.5" customHeight="1" x14ac:dyDescent="0.2">
      <c r="B256" s="149"/>
      <c r="C256" s="150" t="s">
        <v>897</v>
      </c>
      <c r="D256" s="150" t="s">
        <v>169</v>
      </c>
      <c r="E256" s="151" t="s">
        <v>2798</v>
      </c>
      <c r="F256" s="152" t="s">
        <v>2799</v>
      </c>
      <c r="G256" s="153" t="s">
        <v>254</v>
      </c>
      <c r="H256" s="154">
        <v>22</v>
      </c>
      <c r="I256" s="155"/>
      <c r="J256" s="154">
        <f t="shared" si="44"/>
        <v>0</v>
      </c>
      <c r="K256" s="156"/>
      <c r="L256" s="33"/>
      <c r="M256" s="157" t="s">
        <v>1</v>
      </c>
      <c r="N256" s="158" t="s">
        <v>42</v>
      </c>
      <c r="P256" s="159">
        <f t="shared" si="45"/>
        <v>0</v>
      </c>
      <c r="Q256" s="159">
        <v>0</v>
      </c>
      <c r="R256" s="159">
        <f t="shared" si="46"/>
        <v>0</v>
      </c>
      <c r="S256" s="159">
        <v>0</v>
      </c>
      <c r="T256" s="160">
        <f t="shared" si="47"/>
        <v>0</v>
      </c>
      <c r="AR256" s="161" t="s">
        <v>91</v>
      </c>
      <c r="AT256" s="161" t="s">
        <v>169</v>
      </c>
      <c r="AU256" s="161" t="s">
        <v>85</v>
      </c>
      <c r="AY256" s="17" t="s">
        <v>167</v>
      </c>
      <c r="BE256" s="96">
        <f t="shared" si="48"/>
        <v>0</v>
      </c>
      <c r="BF256" s="96">
        <f t="shared" si="49"/>
        <v>0</v>
      </c>
      <c r="BG256" s="96">
        <f t="shared" si="50"/>
        <v>0</v>
      </c>
      <c r="BH256" s="96">
        <f t="shared" si="51"/>
        <v>0</v>
      </c>
      <c r="BI256" s="96">
        <f t="shared" si="52"/>
        <v>0</v>
      </c>
      <c r="BJ256" s="17" t="s">
        <v>85</v>
      </c>
      <c r="BK256" s="162">
        <f t="shared" si="53"/>
        <v>0</v>
      </c>
      <c r="BL256" s="17" t="s">
        <v>91</v>
      </c>
      <c r="BM256" s="161" t="s">
        <v>900</v>
      </c>
    </row>
    <row r="257" spans="2:65" s="1" customFormat="1" ht="24.2" customHeight="1" x14ac:dyDescent="0.2">
      <c r="B257" s="149"/>
      <c r="C257" s="150" t="s">
        <v>492</v>
      </c>
      <c r="D257" s="150" t="s">
        <v>169</v>
      </c>
      <c r="E257" s="151" t="s">
        <v>2804</v>
      </c>
      <c r="F257" s="152" t="s">
        <v>2805</v>
      </c>
      <c r="G257" s="153" t="s">
        <v>254</v>
      </c>
      <c r="H257" s="154">
        <v>22</v>
      </c>
      <c r="I257" s="155"/>
      <c r="J257" s="154">
        <f t="shared" si="44"/>
        <v>0</v>
      </c>
      <c r="K257" s="156"/>
      <c r="L257" s="33"/>
      <c r="M257" s="157" t="s">
        <v>1</v>
      </c>
      <c r="N257" s="158" t="s">
        <v>42</v>
      </c>
      <c r="P257" s="159">
        <f t="shared" si="45"/>
        <v>0</v>
      </c>
      <c r="Q257" s="159">
        <v>0</v>
      </c>
      <c r="R257" s="159">
        <f t="shared" si="46"/>
        <v>0</v>
      </c>
      <c r="S257" s="159">
        <v>0</v>
      </c>
      <c r="T257" s="160">
        <f t="shared" si="47"/>
        <v>0</v>
      </c>
      <c r="AR257" s="161" t="s">
        <v>91</v>
      </c>
      <c r="AT257" s="161" t="s">
        <v>169</v>
      </c>
      <c r="AU257" s="161" t="s">
        <v>85</v>
      </c>
      <c r="AY257" s="17" t="s">
        <v>167</v>
      </c>
      <c r="BE257" s="96">
        <f t="shared" si="48"/>
        <v>0</v>
      </c>
      <c r="BF257" s="96">
        <f t="shared" si="49"/>
        <v>0</v>
      </c>
      <c r="BG257" s="96">
        <f t="shared" si="50"/>
        <v>0</v>
      </c>
      <c r="BH257" s="96">
        <f t="shared" si="51"/>
        <v>0</v>
      </c>
      <c r="BI257" s="96">
        <f t="shared" si="52"/>
        <v>0</v>
      </c>
      <c r="BJ257" s="17" t="s">
        <v>85</v>
      </c>
      <c r="BK257" s="162">
        <f t="shared" si="53"/>
        <v>0</v>
      </c>
      <c r="BL257" s="17" t="s">
        <v>91</v>
      </c>
      <c r="BM257" s="161" t="s">
        <v>903</v>
      </c>
    </row>
    <row r="258" spans="2:65" s="1" customFormat="1" ht="44.25" customHeight="1" x14ac:dyDescent="0.2">
      <c r="B258" s="149"/>
      <c r="C258" s="191" t="s">
        <v>905</v>
      </c>
      <c r="D258" s="191" t="s">
        <v>262</v>
      </c>
      <c r="E258" s="192" t="s">
        <v>2806</v>
      </c>
      <c r="F258" s="193" t="s">
        <v>2807</v>
      </c>
      <c r="G258" s="194" t="s">
        <v>254</v>
      </c>
      <c r="H258" s="195">
        <v>22</v>
      </c>
      <c r="I258" s="196"/>
      <c r="J258" s="195">
        <f t="shared" si="44"/>
        <v>0</v>
      </c>
      <c r="K258" s="197"/>
      <c r="L258" s="198"/>
      <c r="M258" s="199" t="s">
        <v>1</v>
      </c>
      <c r="N258" s="200" t="s">
        <v>42</v>
      </c>
      <c r="P258" s="159">
        <f t="shared" si="45"/>
        <v>0</v>
      </c>
      <c r="Q258" s="159">
        <v>0</v>
      </c>
      <c r="R258" s="159">
        <f t="shared" si="46"/>
        <v>0</v>
      </c>
      <c r="S258" s="159">
        <v>0</v>
      </c>
      <c r="T258" s="160">
        <f t="shared" si="47"/>
        <v>0</v>
      </c>
      <c r="AR258" s="161" t="s">
        <v>103</v>
      </c>
      <c r="AT258" s="161" t="s">
        <v>262</v>
      </c>
      <c r="AU258" s="161" t="s">
        <v>85</v>
      </c>
      <c r="AY258" s="17" t="s">
        <v>167</v>
      </c>
      <c r="BE258" s="96">
        <f t="shared" si="48"/>
        <v>0</v>
      </c>
      <c r="BF258" s="96">
        <f t="shared" si="49"/>
        <v>0</v>
      </c>
      <c r="BG258" s="96">
        <f t="shared" si="50"/>
        <v>0</v>
      </c>
      <c r="BH258" s="96">
        <f t="shared" si="51"/>
        <v>0</v>
      </c>
      <c r="BI258" s="96">
        <f t="shared" si="52"/>
        <v>0</v>
      </c>
      <c r="BJ258" s="17" t="s">
        <v>85</v>
      </c>
      <c r="BK258" s="162">
        <f t="shared" si="53"/>
        <v>0</v>
      </c>
      <c r="BL258" s="17" t="s">
        <v>91</v>
      </c>
      <c r="BM258" s="161" t="s">
        <v>908</v>
      </c>
    </row>
    <row r="259" spans="2:65" s="1" customFormat="1" ht="21.75" customHeight="1" x14ac:dyDescent="0.2">
      <c r="B259" s="149"/>
      <c r="C259" s="150" t="s">
        <v>499</v>
      </c>
      <c r="D259" s="150" t="s">
        <v>169</v>
      </c>
      <c r="E259" s="151" t="s">
        <v>2808</v>
      </c>
      <c r="F259" s="152" t="s">
        <v>2809</v>
      </c>
      <c r="G259" s="153" t="s">
        <v>254</v>
      </c>
      <c r="H259" s="154">
        <v>1</v>
      </c>
      <c r="I259" s="155"/>
      <c r="J259" s="154">
        <f t="shared" si="44"/>
        <v>0</v>
      </c>
      <c r="K259" s="156"/>
      <c r="L259" s="33"/>
      <c r="M259" s="157" t="s">
        <v>1</v>
      </c>
      <c r="N259" s="158" t="s">
        <v>42</v>
      </c>
      <c r="P259" s="159">
        <f t="shared" si="45"/>
        <v>0</v>
      </c>
      <c r="Q259" s="159">
        <v>0</v>
      </c>
      <c r="R259" s="159">
        <f t="shared" si="46"/>
        <v>0</v>
      </c>
      <c r="S259" s="159">
        <v>0</v>
      </c>
      <c r="T259" s="160">
        <f t="shared" si="47"/>
        <v>0</v>
      </c>
      <c r="AR259" s="161" t="s">
        <v>91</v>
      </c>
      <c r="AT259" s="161" t="s">
        <v>169</v>
      </c>
      <c r="AU259" s="161" t="s">
        <v>85</v>
      </c>
      <c r="AY259" s="17" t="s">
        <v>167</v>
      </c>
      <c r="BE259" s="96">
        <f t="shared" si="48"/>
        <v>0</v>
      </c>
      <c r="BF259" s="96">
        <f t="shared" si="49"/>
        <v>0</v>
      </c>
      <c r="BG259" s="96">
        <f t="shared" si="50"/>
        <v>0</v>
      </c>
      <c r="BH259" s="96">
        <f t="shared" si="51"/>
        <v>0</v>
      </c>
      <c r="BI259" s="96">
        <f t="shared" si="52"/>
        <v>0</v>
      </c>
      <c r="BJ259" s="17" t="s">
        <v>85</v>
      </c>
      <c r="BK259" s="162">
        <f t="shared" si="53"/>
        <v>0</v>
      </c>
      <c r="BL259" s="17" t="s">
        <v>91</v>
      </c>
      <c r="BM259" s="161" t="s">
        <v>915</v>
      </c>
    </row>
    <row r="260" spans="2:65" s="1" customFormat="1" ht="21.75" customHeight="1" x14ac:dyDescent="0.2">
      <c r="B260" s="149"/>
      <c r="C260" s="150" t="s">
        <v>918</v>
      </c>
      <c r="D260" s="150" t="s">
        <v>169</v>
      </c>
      <c r="E260" s="151" t="s">
        <v>2800</v>
      </c>
      <c r="F260" s="152" t="s">
        <v>2801</v>
      </c>
      <c r="G260" s="153" t="s">
        <v>254</v>
      </c>
      <c r="H260" s="154">
        <v>1</v>
      </c>
      <c r="I260" s="155"/>
      <c r="J260" s="154">
        <f t="shared" si="44"/>
        <v>0</v>
      </c>
      <c r="K260" s="156"/>
      <c r="L260" s="33"/>
      <c r="M260" s="157" t="s">
        <v>1</v>
      </c>
      <c r="N260" s="158" t="s">
        <v>42</v>
      </c>
      <c r="P260" s="159">
        <f t="shared" si="45"/>
        <v>0</v>
      </c>
      <c r="Q260" s="159">
        <v>0</v>
      </c>
      <c r="R260" s="159">
        <f t="shared" si="46"/>
        <v>0</v>
      </c>
      <c r="S260" s="159">
        <v>0</v>
      </c>
      <c r="T260" s="160">
        <f t="shared" si="47"/>
        <v>0</v>
      </c>
      <c r="AR260" s="161" t="s">
        <v>91</v>
      </c>
      <c r="AT260" s="161" t="s">
        <v>169</v>
      </c>
      <c r="AU260" s="161" t="s">
        <v>85</v>
      </c>
      <c r="AY260" s="17" t="s">
        <v>167</v>
      </c>
      <c r="BE260" s="96">
        <f t="shared" si="48"/>
        <v>0</v>
      </c>
      <c r="BF260" s="96">
        <f t="shared" si="49"/>
        <v>0</v>
      </c>
      <c r="BG260" s="96">
        <f t="shared" si="50"/>
        <v>0</v>
      </c>
      <c r="BH260" s="96">
        <f t="shared" si="51"/>
        <v>0</v>
      </c>
      <c r="BI260" s="96">
        <f t="shared" si="52"/>
        <v>0</v>
      </c>
      <c r="BJ260" s="17" t="s">
        <v>85</v>
      </c>
      <c r="BK260" s="162">
        <f t="shared" si="53"/>
        <v>0</v>
      </c>
      <c r="BL260" s="17" t="s">
        <v>91</v>
      </c>
      <c r="BM260" s="161" t="s">
        <v>921</v>
      </c>
    </row>
    <row r="261" spans="2:65" s="1" customFormat="1" ht="37.9" customHeight="1" x14ac:dyDescent="0.2">
      <c r="B261" s="149"/>
      <c r="C261" s="191" t="s">
        <v>503</v>
      </c>
      <c r="D261" s="191" t="s">
        <v>262</v>
      </c>
      <c r="E261" s="192" t="s">
        <v>2810</v>
      </c>
      <c r="F261" s="193" t="s">
        <v>2811</v>
      </c>
      <c r="G261" s="194" t="s">
        <v>254</v>
      </c>
      <c r="H261" s="195">
        <v>1</v>
      </c>
      <c r="I261" s="196"/>
      <c r="J261" s="195">
        <f t="shared" si="44"/>
        <v>0</v>
      </c>
      <c r="K261" s="197"/>
      <c r="L261" s="198"/>
      <c r="M261" s="199" t="s">
        <v>1</v>
      </c>
      <c r="N261" s="200" t="s">
        <v>42</v>
      </c>
      <c r="P261" s="159">
        <f t="shared" si="45"/>
        <v>0</v>
      </c>
      <c r="Q261" s="159">
        <v>0</v>
      </c>
      <c r="R261" s="159">
        <f t="shared" si="46"/>
        <v>0</v>
      </c>
      <c r="S261" s="159">
        <v>0</v>
      </c>
      <c r="T261" s="160">
        <f t="shared" si="47"/>
        <v>0</v>
      </c>
      <c r="AR261" s="161" t="s">
        <v>103</v>
      </c>
      <c r="AT261" s="161" t="s">
        <v>262</v>
      </c>
      <c r="AU261" s="161" t="s">
        <v>85</v>
      </c>
      <c r="AY261" s="17" t="s">
        <v>167</v>
      </c>
      <c r="BE261" s="96">
        <f t="shared" si="48"/>
        <v>0</v>
      </c>
      <c r="BF261" s="96">
        <f t="shared" si="49"/>
        <v>0</v>
      </c>
      <c r="BG261" s="96">
        <f t="shared" si="50"/>
        <v>0</v>
      </c>
      <c r="BH261" s="96">
        <f t="shared" si="51"/>
        <v>0</v>
      </c>
      <c r="BI261" s="96">
        <f t="shared" si="52"/>
        <v>0</v>
      </c>
      <c r="BJ261" s="17" t="s">
        <v>85</v>
      </c>
      <c r="BK261" s="162">
        <f t="shared" si="53"/>
        <v>0</v>
      </c>
      <c r="BL261" s="17" t="s">
        <v>91</v>
      </c>
      <c r="BM261" s="161" t="s">
        <v>925</v>
      </c>
    </row>
    <row r="262" spans="2:65" s="1" customFormat="1" ht="16.5" customHeight="1" x14ac:dyDescent="0.2">
      <c r="B262" s="149"/>
      <c r="C262" s="150" t="s">
        <v>928</v>
      </c>
      <c r="D262" s="150" t="s">
        <v>169</v>
      </c>
      <c r="E262" s="151" t="s">
        <v>2812</v>
      </c>
      <c r="F262" s="152" t="s">
        <v>2813</v>
      </c>
      <c r="G262" s="153" t="s">
        <v>254</v>
      </c>
      <c r="H262" s="154">
        <v>29</v>
      </c>
      <c r="I262" s="155"/>
      <c r="J262" s="154">
        <f t="shared" si="44"/>
        <v>0</v>
      </c>
      <c r="K262" s="156"/>
      <c r="L262" s="33"/>
      <c r="M262" s="157" t="s">
        <v>1</v>
      </c>
      <c r="N262" s="158" t="s">
        <v>42</v>
      </c>
      <c r="P262" s="159">
        <f t="shared" si="45"/>
        <v>0</v>
      </c>
      <c r="Q262" s="159">
        <v>0</v>
      </c>
      <c r="R262" s="159">
        <f t="shared" si="46"/>
        <v>0</v>
      </c>
      <c r="S262" s="159">
        <v>0</v>
      </c>
      <c r="T262" s="160">
        <f t="shared" si="47"/>
        <v>0</v>
      </c>
      <c r="AR262" s="161" t="s">
        <v>91</v>
      </c>
      <c r="AT262" s="161" t="s">
        <v>169</v>
      </c>
      <c r="AU262" s="161" t="s">
        <v>85</v>
      </c>
      <c r="AY262" s="17" t="s">
        <v>167</v>
      </c>
      <c r="BE262" s="96">
        <f t="shared" si="48"/>
        <v>0</v>
      </c>
      <c r="BF262" s="96">
        <f t="shared" si="49"/>
        <v>0</v>
      </c>
      <c r="BG262" s="96">
        <f t="shared" si="50"/>
        <v>0</v>
      </c>
      <c r="BH262" s="96">
        <f t="shared" si="51"/>
        <v>0</v>
      </c>
      <c r="BI262" s="96">
        <f t="shared" si="52"/>
        <v>0</v>
      </c>
      <c r="BJ262" s="17" t="s">
        <v>85</v>
      </c>
      <c r="BK262" s="162">
        <f t="shared" si="53"/>
        <v>0</v>
      </c>
      <c r="BL262" s="17" t="s">
        <v>91</v>
      </c>
      <c r="BM262" s="161" t="s">
        <v>931</v>
      </c>
    </row>
    <row r="263" spans="2:65" s="1" customFormat="1" ht="21.75" customHeight="1" x14ac:dyDescent="0.2">
      <c r="B263" s="149"/>
      <c r="C263" s="150" t="s">
        <v>508</v>
      </c>
      <c r="D263" s="150" t="s">
        <v>169</v>
      </c>
      <c r="E263" s="151" t="s">
        <v>2814</v>
      </c>
      <c r="F263" s="152" t="s">
        <v>2815</v>
      </c>
      <c r="G263" s="153" t="s">
        <v>254</v>
      </c>
      <c r="H263" s="154">
        <v>29</v>
      </c>
      <c r="I263" s="155"/>
      <c r="J263" s="154">
        <f t="shared" si="44"/>
        <v>0</v>
      </c>
      <c r="K263" s="156"/>
      <c r="L263" s="33"/>
      <c r="M263" s="157" t="s">
        <v>1</v>
      </c>
      <c r="N263" s="158" t="s">
        <v>42</v>
      </c>
      <c r="P263" s="159">
        <f t="shared" si="45"/>
        <v>0</v>
      </c>
      <c r="Q263" s="159">
        <v>0</v>
      </c>
      <c r="R263" s="159">
        <f t="shared" si="46"/>
        <v>0</v>
      </c>
      <c r="S263" s="159">
        <v>0</v>
      </c>
      <c r="T263" s="160">
        <f t="shared" si="47"/>
        <v>0</v>
      </c>
      <c r="AR263" s="161" t="s">
        <v>91</v>
      </c>
      <c r="AT263" s="161" t="s">
        <v>169</v>
      </c>
      <c r="AU263" s="161" t="s">
        <v>85</v>
      </c>
      <c r="AY263" s="17" t="s">
        <v>167</v>
      </c>
      <c r="BE263" s="96">
        <f t="shared" si="48"/>
        <v>0</v>
      </c>
      <c r="BF263" s="96">
        <f t="shared" si="49"/>
        <v>0</v>
      </c>
      <c r="BG263" s="96">
        <f t="shared" si="50"/>
        <v>0</v>
      </c>
      <c r="BH263" s="96">
        <f t="shared" si="51"/>
        <v>0</v>
      </c>
      <c r="BI263" s="96">
        <f t="shared" si="52"/>
        <v>0</v>
      </c>
      <c r="BJ263" s="17" t="s">
        <v>85</v>
      </c>
      <c r="BK263" s="162">
        <f t="shared" si="53"/>
        <v>0</v>
      </c>
      <c r="BL263" s="17" t="s">
        <v>91</v>
      </c>
      <c r="BM263" s="161" t="s">
        <v>937</v>
      </c>
    </row>
    <row r="264" spans="2:65" s="1" customFormat="1" ht="44.25" customHeight="1" x14ac:dyDescent="0.2">
      <c r="B264" s="149"/>
      <c r="C264" s="191" t="s">
        <v>939</v>
      </c>
      <c r="D264" s="191" t="s">
        <v>262</v>
      </c>
      <c r="E264" s="192" t="s">
        <v>2816</v>
      </c>
      <c r="F264" s="193" t="s">
        <v>2817</v>
      </c>
      <c r="G264" s="194" t="s">
        <v>254</v>
      </c>
      <c r="H264" s="195">
        <v>29</v>
      </c>
      <c r="I264" s="196"/>
      <c r="J264" s="195">
        <f t="shared" si="44"/>
        <v>0</v>
      </c>
      <c r="K264" s="197"/>
      <c r="L264" s="198"/>
      <c r="M264" s="199" t="s">
        <v>1</v>
      </c>
      <c r="N264" s="200" t="s">
        <v>42</v>
      </c>
      <c r="P264" s="159">
        <f t="shared" si="45"/>
        <v>0</v>
      </c>
      <c r="Q264" s="159">
        <v>0</v>
      </c>
      <c r="R264" s="159">
        <f t="shared" si="46"/>
        <v>0</v>
      </c>
      <c r="S264" s="159">
        <v>0</v>
      </c>
      <c r="T264" s="160">
        <f t="shared" si="47"/>
        <v>0</v>
      </c>
      <c r="AR264" s="161" t="s">
        <v>103</v>
      </c>
      <c r="AT264" s="161" t="s">
        <v>262</v>
      </c>
      <c r="AU264" s="161" t="s">
        <v>85</v>
      </c>
      <c r="AY264" s="17" t="s">
        <v>167</v>
      </c>
      <c r="BE264" s="96">
        <f t="shared" si="48"/>
        <v>0</v>
      </c>
      <c r="BF264" s="96">
        <f t="shared" si="49"/>
        <v>0</v>
      </c>
      <c r="BG264" s="96">
        <f t="shared" si="50"/>
        <v>0</v>
      </c>
      <c r="BH264" s="96">
        <f t="shared" si="51"/>
        <v>0</v>
      </c>
      <c r="BI264" s="96">
        <f t="shared" si="52"/>
        <v>0</v>
      </c>
      <c r="BJ264" s="17" t="s">
        <v>85</v>
      </c>
      <c r="BK264" s="162">
        <f t="shared" si="53"/>
        <v>0</v>
      </c>
      <c r="BL264" s="17" t="s">
        <v>91</v>
      </c>
      <c r="BM264" s="161" t="s">
        <v>942</v>
      </c>
    </row>
    <row r="265" spans="2:65" s="1" customFormat="1" ht="21.75" customHeight="1" x14ac:dyDescent="0.2">
      <c r="B265" s="149"/>
      <c r="C265" s="150" t="s">
        <v>517</v>
      </c>
      <c r="D265" s="150" t="s">
        <v>169</v>
      </c>
      <c r="E265" s="151" t="s">
        <v>2808</v>
      </c>
      <c r="F265" s="152" t="s">
        <v>2809</v>
      </c>
      <c r="G265" s="153" t="s">
        <v>254</v>
      </c>
      <c r="H265" s="154">
        <v>4</v>
      </c>
      <c r="I265" s="155"/>
      <c r="J265" s="154">
        <f t="shared" si="44"/>
        <v>0</v>
      </c>
      <c r="K265" s="156"/>
      <c r="L265" s="33"/>
      <c r="M265" s="157" t="s">
        <v>1</v>
      </c>
      <c r="N265" s="158" t="s">
        <v>42</v>
      </c>
      <c r="P265" s="159">
        <f t="shared" si="45"/>
        <v>0</v>
      </c>
      <c r="Q265" s="159">
        <v>0</v>
      </c>
      <c r="R265" s="159">
        <f t="shared" si="46"/>
        <v>0</v>
      </c>
      <c r="S265" s="159">
        <v>0</v>
      </c>
      <c r="T265" s="160">
        <f t="shared" si="47"/>
        <v>0</v>
      </c>
      <c r="AR265" s="161" t="s">
        <v>91</v>
      </c>
      <c r="AT265" s="161" t="s">
        <v>169</v>
      </c>
      <c r="AU265" s="161" t="s">
        <v>85</v>
      </c>
      <c r="AY265" s="17" t="s">
        <v>167</v>
      </c>
      <c r="BE265" s="96">
        <f t="shared" si="48"/>
        <v>0</v>
      </c>
      <c r="BF265" s="96">
        <f t="shared" si="49"/>
        <v>0</v>
      </c>
      <c r="BG265" s="96">
        <f t="shared" si="50"/>
        <v>0</v>
      </c>
      <c r="BH265" s="96">
        <f t="shared" si="51"/>
        <v>0</v>
      </c>
      <c r="BI265" s="96">
        <f t="shared" si="52"/>
        <v>0</v>
      </c>
      <c r="BJ265" s="17" t="s">
        <v>85</v>
      </c>
      <c r="BK265" s="162">
        <f t="shared" si="53"/>
        <v>0</v>
      </c>
      <c r="BL265" s="17" t="s">
        <v>91</v>
      </c>
      <c r="BM265" s="161" t="s">
        <v>947</v>
      </c>
    </row>
    <row r="266" spans="2:65" s="1" customFormat="1" ht="21.75" customHeight="1" x14ac:dyDescent="0.2">
      <c r="B266" s="149"/>
      <c r="C266" s="150" t="s">
        <v>950</v>
      </c>
      <c r="D266" s="150" t="s">
        <v>169</v>
      </c>
      <c r="E266" s="151" t="s">
        <v>2800</v>
      </c>
      <c r="F266" s="152" t="s">
        <v>2801</v>
      </c>
      <c r="G266" s="153" t="s">
        <v>254</v>
      </c>
      <c r="H266" s="154">
        <v>4</v>
      </c>
      <c r="I266" s="155"/>
      <c r="J266" s="154">
        <f t="shared" si="44"/>
        <v>0</v>
      </c>
      <c r="K266" s="156"/>
      <c r="L266" s="33"/>
      <c r="M266" s="157" t="s">
        <v>1</v>
      </c>
      <c r="N266" s="158" t="s">
        <v>42</v>
      </c>
      <c r="P266" s="159">
        <f t="shared" si="45"/>
        <v>0</v>
      </c>
      <c r="Q266" s="159">
        <v>0</v>
      </c>
      <c r="R266" s="159">
        <f t="shared" si="46"/>
        <v>0</v>
      </c>
      <c r="S266" s="159">
        <v>0</v>
      </c>
      <c r="T266" s="160">
        <f t="shared" si="47"/>
        <v>0</v>
      </c>
      <c r="AR266" s="161" t="s">
        <v>91</v>
      </c>
      <c r="AT266" s="161" t="s">
        <v>169</v>
      </c>
      <c r="AU266" s="161" t="s">
        <v>85</v>
      </c>
      <c r="AY266" s="17" t="s">
        <v>167</v>
      </c>
      <c r="BE266" s="96">
        <f t="shared" si="48"/>
        <v>0</v>
      </c>
      <c r="BF266" s="96">
        <f t="shared" si="49"/>
        <v>0</v>
      </c>
      <c r="BG266" s="96">
        <f t="shared" si="50"/>
        <v>0</v>
      </c>
      <c r="BH266" s="96">
        <f t="shared" si="51"/>
        <v>0</v>
      </c>
      <c r="BI266" s="96">
        <f t="shared" si="52"/>
        <v>0</v>
      </c>
      <c r="BJ266" s="17" t="s">
        <v>85</v>
      </c>
      <c r="BK266" s="162">
        <f t="shared" si="53"/>
        <v>0</v>
      </c>
      <c r="BL266" s="17" t="s">
        <v>91</v>
      </c>
      <c r="BM266" s="161" t="s">
        <v>953</v>
      </c>
    </row>
    <row r="267" spans="2:65" s="1" customFormat="1" ht="24.2" customHeight="1" x14ac:dyDescent="0.2">
      <c r="B267" s="149"/>
      <c r="C267" s="191" t="s">
        <v>544</v>
      </c>
      <c r="D267" s="191" t="s">
        <v>262</v>
      </c>
      <c r="E267" s="192" t="s">
        <v>2818</v>
      </c>
      <c r="F267" s="193" t="s">
        <v>2819</v>
      </c>
      <c r="G267" s="194" t="s">
        <v>254</v>
      </c>
      <c r="H267" s="195">
        <v>4</v>
      </c>
      <c r="I267" s="196"/>
      <c r="J267" s="195">
        <f t="shared" si="44"/>
        <v>0</v>
      </c>
      <c r="K267" s="197"/>
      <c r="L267" s="198"/>
      <c r="M267" s="199" t="s">
        <v>1</v>
      </c>
      <c r="N267" s="200" t="s">
        <v>42</v>
      </c>
      <c r="P267" s="159">
        <f t="shared" si="45"/>
        <v>0</v>
      </c>
      <c r="Q267" s="159">
        <v>0</v>
      </c>
      <c r="R267" s="159">
        <f t="shared" si="46"/>
        <v>0</v>
      </c>
      <c r="S267" s="159">
        <v>0</v>
      </c>
      <c r="T267" s="160">
        <f t="shared" si="47"/>
        <v>0</v>
      </c>
      <c r="AR267" s="161" t="s">
        <v>103</v>
      </c>
      <c r="AT267" s="161" t="s">
        <v>262</v>
      </c>
      <c r="AU267" s="161" t="s">
        <v>85</v>
      </c>
      <c r="AY267" s="17" t="s">
        <v>167</v>
      </c>
      <c r="BE267" s="96">
        <f t="shared" si="48"/>
        <v>0</v>
      </c>
      <c r="BF267" s="96">
        <f t="shared" si="49"/>
        <v>0</v>
      </c>
      <c r="BG267" s="96">
        <f t="shared" si="50"/>
        <v>0</v>
      </c>
      <c r="BH267" s="96">
        <f t="shared" si="51"/>
        <v>0</v>
      </c>
      <c r="BI267" s="96">
        <f t="shared" si="52"/>
        <v>0</v>
      </c>
      <c r="BJ267" s="17" t="s">
        <v>85</v>
      </c>
      <c r="BK267" s="162">
        <f t="shared" si="53"/>
        <v>0</v>
      </c>
      <c r="BL267" s="17" t="s">
        <v>91</v>
      </c>
      <c r="BM267" s="161" t="s">
        <v>958</v>
      </c>
    </row>
    <row r="268" spans="2:65" s="1" customFormat="1" ht="16.5" customHeight="1" x14ac:dyDescent="0.2">
      <c r="B268" s="149"/>
      <c r="C268" s="150" t="s">
        <v>961</v>
      </c>
      <c r="D268" s="150" t="s">
        <v>169</v>
      </c>
      <c r="E268" s="151" t="s">
        <v>2798</v>
      </c>
      <c r="F268" s="152" t="s">
        <v>2799</v>
      </c>
      <c r="G268" s="153" t="s">
        <v>254</v>
      </c>
      <c r="H268" s="154">
        <v>56</v>
      </c>
      <c r="I268" s="155"/>
      <c r="J268" s="154">
        <f t="shared" si="44"/>
        <v>0</v>
      </c>
      <c r="K268" s="156"/>
      <c r="L268" s="33"/>
      <c r="M268" s="157" t="s">
        <v>1</v>
      </c>
      <c r="N268" s="158" t="s">
        <v>42</v>
      </c>
      <c r="P268" s="159">
        <f t="shared" si="45"/>
        <v>0</v>
      </c>
      <c r="Q268" s="159">
        <v>0</v>
      </c>
      <c r="R268" s="159">
        <f t="shared" si="46"/>
        <v>0</v>
      </c>
      <c r="S268" s="159">
        <v>0</v>
      </c>
      <c r="T268" s="160">
        <f t="shared" si="47"/>
        <v>0</v>
      </c>
      <c r="AR268" s="161" t="s">
        <v>91</v>
      </c>
      <c r="AT268" s="161" t="s">
        <v>169</v>
      </c>
      <c r="AU268" s="161" t="s">
        <v>85</v>
      </c>
      <c r="AY268" s="17" t="s">
        <v>167</v>
      </c>
      <c r="BE268" s="96">
        <f t="shared" si="48"/>
        <v>0</v>
      </c>
      <c r="BF268" s="96">
        <f t="shared" si="49"/>
        <v>0</v>
      </c>
      <c r="BG268" s="96">
        <f t="shared" si="50"/>
        <v>0</v>
      </c>
      <c r="BH268" s="96">
        <f t="shared" si="51"/>
        <v>0</v>
      </c>
      <c r="BI268" s="96">
        <f t="shared" si="52"/>
        <v>0</v>
      </c>
      <c r="BJ268" s="17" t="s">
        <v>85</v>
      </c>
      <c r="BK268" s="162">
        <f t="shared" si="53"/>
        <v>0</v>
      </c>
      <c r="BL268" s="17" t="s">
        <v>91</v>
      </c>
      <c r="BM268" s="161" t="s">
        <v>964</v>
      </c>
    </row>
    <row r="269" spans="2:65" s="1" customFormat="1" ht="24.2" customHeight="1" x14ac:dyDescent="0.2">
      <c r="B269" s="149"/>
      <c r="C269" s="150" t="s">
        <v>552</v>
      </c>
      <c r="D269" s="150" t="s">
        <v>169</v>
      </c>
      <c r="E269" s="151" t="s">
        <v>2820</v>
      </c>
      <c r="F269" s="152" t="s">
        <v>2821</v>
      </c>
      <c r="G269" s="153" t="s">
        <v>254</v>
      </c>
      <c r="H269" s="154">
        <v>56</v>
      </c>
      <c r="I269" s="155"/>
      <c r="J269" s="154">
        <f t="shared" si="44"/>
        <v>0</v>
      </c>
      <c r="K269" s="156"/>
      <c r="L269" s="33"/>
      <c r="M269" s="157" t="s">
        <v>1</v>
      </c>
      <c r="N269" s="158" t="s">
        <v>42</v>
      </c>
      <c r="P269" s="159">
        <f t="shared" si="45"/>
        <v>0</v>
      </c>
      <c r="Q269" s="159">
        <v>0</v>
      </c>
      <c r="R269" s="159">
        <f t="shared" si="46"/>
        <v>0</v>
      </c>
      <c r="S269" s="159">
        <v>0</v>
      </c>
      <c r="T269" s="160">
        <f t="shared" si="47"/>
        <v>0</v>
      </c>
      <c r="AR269" s="161" t="s">
        <v>91</v>
      </c>
      <c r="AT269" s="161" t="s">
        <v>169</v>
      </c>
      <c r="AU269" s="161" t="s">
        <v>85</v>
      </c>
      <c r="AY269" s="17" t="s">
        <v>167</v>
      </c>
      <c r="BE269" s="96">
        <f t="shared" si="48"/>
        <v>0</v>
      </c>
      <c r="BF269" s="96">
        <f t="shared" si="49"/>
        <v>0</v>
      </c>
      <c r="BG269" s="96">
        <f t="shared" si="50"/>
        <v>0</v>
      </c>
      <c r="BH269" s="96">
        <f t="shared" si="51"/>
        <v>0</v>
      </c>
      <c r="BI269" s="96">
        <f t="shared" si="52"/>
        <v>0</v>
      </c>
      <c r="BJ269" s="17" t="s">
        <v>85</v>
      </c>
      <c r="BK269" s="162">
        <f t="shared" si="53"/>
        <v>0</v>
      </c>
      <c r="BL269" s="17" t="s">
        <v>91</v>
      </c>
      <c r="BM269" s="161" t="s">
        <v>970</v>
      </c>
    </row>
    <row r="270" spans="2:65" s="1" customFormat="1" ht="37.9" customHeight="1" x14ac:dyDescent="0.2">
      <c r="B270" s="149"/>
      <c r="C270" s="191" t="s">
        <v>976</v>
      </c>
      <c r="D270" s="191" t="s">
        <v>262</v>
      </c>
      <c r="E270" s="192" t="s">
        <v>2822</v>
      </c>
      <c r="F270" s="193" t="s">
        <v>2823</v>
      </c>
      <c r="G270" s="194" t="s">
        <v>254</v>
      </c>
      <c r="H270" s="195">
        <v>43</v>
      </c>
      <c r="I270" s="196"/>
      <c r="J270" s="195">
        <f t="shared" si="44"/>
        <v>0</v>
      </c>
      <c r="K270" s="197"/>
      <c r="L270" s="198"/>
      <c r="M270" s="199" t="s">
        <v>1</v>
      </c>
      <c r="N270" s="200" t="s">
        <v>42</v>
      </c>
      <c r="P270" s="159">
        <f t="shared" si="45"/>
        <v>0</v>
      </c>
      <c r="Q270" s="159">
        <v>0</v>
      </c>
      <c r="R270" s="159">
        <f t="shared" si="46"/>
        <v>0</v>
      </c>
      <c r="S270" s="159">
        <v>0</v>
      </c>
      <c r="T270" s="160">
        <f t="shared" si="47"/>
        <v>0</v>
      </c>
      <c r="AR270" s="161" t="s">
        <v>103</v>
      </c>
      <c r="AT270" s="161" t="s">
        <v>262</v>
      </c>
      <c r="AU270" s="161" t="s">
        <v>85</v>
      </c>
      <c r="AY270" s="17" t="s">
        <v>167</v>
      </c>
      <c r="BE270" s="96">
        <f t="shared" si="48"/>
        <v>0</v>
      </c>
      <c r="BF270" s="96">
        <f t="shared" si="49"/>
        <v>0</v>
      </c>
      <c r="BG270" s="96">
        <f t="shared" si="50"/>
        <v>0</v>
      </c>
      <c r="BH270" s="96">
        <f t="shared" si="51"/>
        <v>0</v>
      </c>
      <c r="BI270" s="96">
        <f t="shared" si="52"/>
        <v>0</v>
      </c>
      <c r="BJ270" s="17" t="s">
        <v>85</v>
      </c>
      <c r="BK270" s="162">
        <f t="shared" si="53"/>
        <v>0</v>
      </c>
      <c r="BL270" s="17" t="s">
        <v>91</v>
      </c>
      <c r="BM270" s="161" t="s">
        <v>978</v>
      </c>
    </row>
    <row r="271" spans="2:65" s="1" customFormat="1" ht="37.9" customHeight="1" x14ac:dyDescent="0.2">
      <c r="B271" s="149"/>
      <c r="C271" s="191" t="s">
        <v>557</v>
      </c>
      <c r="D271" s="191" t="s">
        <v>262</v>
      </c>
      <c r="E271" s="192" t="s">
        <v>2824</v>
      </c>
      <c r="F271" s="193" t="s">
        <v>2825</v>
      </c>
      <c r="G271" s="194" t="s">
        <v>254</v>
      </c>
      <c r="H271" s="195">
        <v>13</v>
      </c>
      <c r="I271" s="196"/>
      <c r="J271" s="195">
        <f t="shared" si="44"/>
        <v>0</v>
      </c>
      <c r="K271" s="197"/>
      <c r="L271" s="198"/>
      <c r="M271" s="199" t="s">
        <v>1</v>
      </c>
      <c r="N271" s="200" t="s">
        <v>42</v>
      </c>
      <c r="P271" s="159">
        <f t="shared" si="45"/>
        <v>0</v>
      </c>
      <c r="Q271" s="159">
        <v>0</v>
      </c>
      <c r="R271" s="159">
        <f t="shared" si="46"/>
        <v>0</v>
      </c>
      <c r="S271" s="159">
        <v>0</v>
      </c>
      <c r="T271" s="160">
        <f t="shared" si="47"/>
        <v>0</v>
      </c>
      <c r="AR271" s="161" t="s">
        <v>103</v>
      </c>
      <c r="AT271" s="161" t="s">
        <v>262</v>
      </c>
      <c r="AU271" s="161" t="s">
        <v>85</v>
      </c>
      <c r="AY271" s="17" t="s">
        <v>167</v>
      </c>
      <c r="BE271" s="96">
        <f t="shared" si="48"/>
        <v>0</v>
      </c>
      <c r="BF271" s="96">
        <f t="shared" si="49"/>
        <v>0</v>
      </c>
      <c r="BG271" s="96">
        <f t="shared" si="50"/>
        <v>0</v>
      </c>
      <c r="BH271" s="96">
        <f t="shared" si="51"/>
        <v>0</v>
      </c>
      <c r="BI271" s="96">
        <f t="shared" si="52"/>
        <v>0</v>
      </c>
      <c r="BJ271" s="17" t="s">
        <v>85</v>
      </c>
      <c r="BK271" s="162">
        <f t="shared" si="53"/>
        <v>0</v>
      </c>
      <c r="BL271" s="17" t="s">
        <v>91</v>
      </c>
      <c r="BM271" s="161" t="s">
        <v>982</v>
      </c>
    </row>
    <row r="272" spans="2:65" s="11" customFormat="1" ht="22.9" customHeight="1" x14ac:dyDescent="0.2">
      <c r="B272" s="137"/>
      <c r="D272" s="138" t="s">
        <v>75</v>
      </c>
      <c r="E272" s="147" t="s">
        <v>2545</v>
      </c>
      <c r="F272" s="147" t="s">
        <v>2826</v>
      </c>
      <c r="I272" s="140"/>
      <c r="J272" s="148">
        <f>BK272</f>
        <v>0</v>
      </c>
      <c r="L272" s="137"/>
      <c r="M272" s="142"/>
      <c r="P272" s="143">
        <f>P273</f>
        <v>0</v>
      </c>
      <c r="R272" s="143">
        <f>R273</f>
        <v>0</v>
      </c>
      <c r="T272" s="144">
        <f>T273</f>
        <v>0</v>
      </c>
      <c r="AR272" s="138" t="s">
        <v>88</v>
      </c>
      <c r="AT272" s="145" t="s">
        <v>75</v>
      </c>
      <c r="AU272" s="145" t="s">
        <v>81</v>
      </c>
      <c r="AY272" s="138" t="s">
        <v>167</v>
      </c>
      <c r="BK272" s="146">
        <f>BK273</f>
        <v>0</v>
      </c>
    </row>
    <row r="273" spans="2:65" s="1" customFormat="1" ht="37.9" customHeight="1" x14ac:dyDescent="0.2">
      <c r="B273" s="149"/>
      <c r="C273" s="150" t="s">
        <v>988</v>
      </c>
      <c r="D273" s="150" t="s">
        <v>169</v>
      </c>
      <c r="E273" s="151" t="s">
        <v>2827</v>
      </c>
      <c r="F273" s="152" t="s">
        <v>2828</v>
      </c>
      <c r="G273" s="153" t="s">
        <v>702</v>
      </c>
      <c r="H273" s="154">
        <v>18</v>
      </c>
      <c r="I273" s="155"/>
      <c r="J273" s="154">
        <f>ROUND(I273*H273,3)</f>
        <v>0</v>
      </c>
      <c r="K273" s="156"/>
      <c r="L273" s="33"/>
      <c r="M273" s="157" t="s">
        <v>1</v>
      </c>
      <c r="N273" s="158" t="s">
        <v>42</v>
      </c>
      <c r="P273" s="159">
        <f>O273*H273</f>
        <v>0</v>
      </c>
      <c r="Q273" s="159">
        <v>0</v>
      </c>
      <c r="R273" s="159">
        <f>Q273*H273</f>
        <v>0</v>
      </c>
      <c r="S273" s="159">
        <v>0</v>
      </c>
      <c r="T273" s="160">
        <f>S273*H273</f>
        <v>0</v>
      </c>
      <c r="AR273" s="161" t="s">
        <v>344</v>
      </c>
      <c r="AT273" s="161" t="s">
        <v>169</v>
      </c>
      <c r="AU273" s="161" t="s">
        <v>85</v>
      </c>
      <c r="AY273" s="17" t="s">
        <v>167</v>
      </c>
      <c r="BE273" s="96">
        <f>IF(N273="základná",J273,0)</f>
        <v>0</v>
      </c>
      <c r="BF273" s="96">
        <f>IF(N273="znížená",J273,0)</f>
        <v>0</v>
      </c>
      <c r="BG273" s="96">
        <f>IF(N273="zákl. prenesená",J273,0)</f>
        <v>0</v>
      </c>
      <c r="BH273" s="96">
        <f>IF(N273="zníž. prenesená",J273,0)</f>
        <v>0</v>
      </c>
      <c r="BI273" s="96">
        <f>IF(N273="nulová",J273,0)</f>
        <v>0</v>
      </c>
      <c r="BJ273" s="17" t="s">
        <v>85</v>
      </c>
      <c r="BK273" s="162">
        <f>ROUND(I273*H273,3)</f>
        <v>0</v>
      </c>
      <c r="BL273" s="17" t="s">
        <v>344</v>
      </c>
      <c r="BM273" s="161" t="s">
        <v>991</v>
      </c>
    </row>
    <row r="274" spans="2:65" s="11" customFormat="1" ht="25.9" customHeight="1" x14ac:dyDescent="0.2">
      <c r="B274" s="137"/>
      <c r="D274" s="138" t="s">
        <v>75</v>
      </c>
      <c r="E274" s="139" t="s">
        <v>165</v>
      </c>
      <c r="F274" s="139" t="s">
        <v>166</v>
      </c>
      <c r="I274" s="140"/>
      <c r="J274" s="141">
        <f>BK274</f>
        <v>0</v>
      </c>
      <c r="L274" s="137"/>
      <c r="M274" s="142"/>
      <c r="P274" s="143">
        <f>P275+P280+P289</f>
        <v>0</v>
      </c>
      <c r="R274" s="143">
        <f>R275+R280+R289</f>
        <v>0</v>
      </c>
      <c r="T274" s="144">
        <f>T275+T280+T289</f>
        <v>0</v>
      </c>
      <c r="AR274" s="138" t="s">
        <v>81</v>
      </c>
      <c r="AT274" s="145" t="s">
        <v>75</v>
      </c>
      <c r="AU274" s="145" t="s">
        <v>76</v>
      </c>
      <c r="AY274" s="138" t="s">
        <v>167</v>
      </c>
      <c r="BK274" s="146">
        <f>BK275+BK280+BK289</f>
        <v>0</v>
      </c>
    </row>
    <row r="275" spans="2:65" s="11" customFormat="1" ht="22.9" customHeight="1" x14ac:dyDescent="0.2">
      <c r="B275" s="137"/>
      <c r="D275" s="138" t="s">
        <v>75</v>
      </c>
      <c r="E275" s="147" t="s">
        <v>97</v>
      </c>
      <c r="F275" s="147" t="s">
        <v>484</v>
      </c>
      <c r="I275" s="140"/>
      <c r="J275" s="148">
        <f>BK275</f>
        <v>0</v>
      </c>
      <c r="L275" s="137"/>
      <c r="M275" s="142"/>
      <c r="P275" s="143">
        <f>SUM(P276:P279)</f>
        <v>0</v>
      </c>
      <c r="R275" s="143">
        <f>SUM(R276:R279)</f>
        <v>0</v>
      </c>
      <c r="T275" s="144">
        <f>SUM(T276:T279)</f>
        <v>0</v>
      </c>
      <c r="AR275" s="138" t="s">
        <v>81</v>
      </c>
      <c r="AT275" s="145" t="s">
        <v>75</v>
      </c>
      <c r="AU275" s="145" t="s">
        <v>81</v>
      </c>
      <c r="AY275" s="138" t="s">
        <v>167</v>
      </c>
      <c r="BK275" s="146">
        <f>SUM(BK276:BK279)</f>
        <v>0</v>
      </c>
    </row>
    <row r="276" spans="2:65" s="1" customFormat="1" ht="24.2" customHeight="1" x14ac:dyDescent="0.2">
      <c r="B276" s="149"/>
      <c r="C276" s="150" t="s">
        <v>562</v>
      </c>
      <c r="D276" s="150" t="s">
        <v>169</v>
      </c>
      <c r="E276" s="151" t="s">
        <v>2829</v>
      </c>
      <c r="F276" s="152" t="s">
        <v>2830</v>
      </c>
      <c r="G276" s="153" t="s">
        <v>306</v>
      </c>
      <c r="H276" s="154">
        <v>63</v>
      </c>
      <c r="I276" s="155"/>
      <c r="J276" s="154">
        <f>ROUND(I276*H276,3)</f>
        <v>0</v>
      </c>
      <c r="K276" s="156"/>
      <c r="L276" s="33"/>
      <c r="M276" s="157" t="s">
        <v>1</v>
      </c>
      <c r="N276" s="158" t="s">
        <v>42</v>
      </c>
      <c r="P276" s="159">
        <f>O276*H276</f>
        <v>0</v>
      </c>
      <c r="Q276" s="159">
        <v>0</v>
      </c>
      <c r="R276" s="159">
        <f>Q276*H276</f>
        <v>0</v>
      </c>
      <c r="S276" s="159">
        <v>0</v>
      </c>
      <c r="T276" s="160">
        <f>S276*H276</f>
        <v>0</v>
      </c>
      <c r="AR276" s="161" t="s">
        <v>91</v>
      </c>
      <c r="AT276" s="161" t="s">
        <v>169</v>
      </c>
      <c r="AU276" s="161" t="s">
        <v>85</v>
      </c>
      <c r="AY276" s="17" t="s">
        <v>167</v>
      </c>
      <c r="BE276" s="96">
        <f>IF(N276="základná",J276,0)</f>
        <v>0</v>
      </c>
      <c r="BF276" s="96">
        <f>IF(N276="znížená",J276,0)</f>
        <v>0</v>
      </c>
      <c r="BG276" s="96">
        <f>IF(N276="zákl. prenesená",J276,0)</f>
        <v>0</v>
      </c>
      <c r="BH276" s="96">
        <f>IF(N276="zníž. prenesená",J276,0)</f>
        <v>0</v>
      </c>
      <c r="BI276" s="96">
        <f>IF(N276="nulová",J276,0)</f>
        <v>0</v>
      </c>
      <c r="BJ276" s="17" t="s">
        <v>85</v>
      </c>
      <c r="BK276" s="162">
        <f>ROUND(I276*H276,3)</f>
        <v>0</v>
      </c>
      <c r="BL276" s="17" t="s">
        <v>91</v>
      </c>
      <c r="BM276" s="161" t="s">
        <v>995</v>
      </c>
    </row>
    <row r="277" spans="2:65" s="1" customFormat="1" ht="16.5" customHeight="1" x14ac:dyDescent="0.2">
      <c r="B277" s="149"/>
      <c r="C277" s="191" t="s">
        <v>996</v>
      </c>
      <c r="D277" s="191" t="s">
        <v>262</v>
      </c>
      <c r="E277" s="192" t="s">
        <v>2831</v>
      </c>
      <c r="F277" s="193" t="s">
        <v>2832</v>
      </c>
      <c r="G277" s="194" t="s">
        <v>254</v>
      </c>
      <c r="H277" s="195">
        <v>65</v>
      </c>
      <c r="I277" s="196"/>
      <c r="J277" s="195">
        <f>ROUND(I277*H277,3)</f>
        <v>0</v>
      </c>
      <c r="K277" s="197"/>
      <c r="L277" s="198"/>
      <c r="M277" s="199" t="s">
        <v>1</v>
      </c>
      <c r="N277" s="200" t="s">
        <v>42</v>
      </c>
      <c r="P277" s="159">
        <f>O277*H277</f>
        <v>0</v>
      </c>
      <c r="Q277" s="159">
        <v>0</v>
      </c>
      <c r="R277" s="159">
        <f>Q277*H277</f>
        <v>0</v>
      </c>
      <c r="S277" s="159">
        <v>0</v>
      </c>
      <c r="T277" s="160">
        <f>S277*H277</f>
        <v>0</v>
      </c>
      <c r="AR277" s="161" t="s">
        <v>103</v>
      </c>
      <c r="AT277" s="161" t="s">
        <v>262</v>
      </c>
      <c r="AU277" s="161" t="s">
        <v>85</v>
      </c>
      <c r="AY277" s="17" t="s">
        <v>167</v>
      </c>
      <c r="BE277" s="96">
        <f>IF(N277="základná",J277,0)</f>
        <v>0</v>
      </c>
      <c r="BF277" s="96">
        <f>IF(N277="znížená",J277,0)</f>
        <v>0</v>
      </c>
      <c r="BG277" s="96">
        <f>IF(N277="zákl. prenesená",J277,0)</f>
        <v>0</v>
      </c>
      <c r="BH277" s="96">
        <f>IF(N277="zníž. prenesená",J277,0)</f>
        <v>0</v>
      </c>
      <c r="BI277" s="96">
        <f>IF(N277="nulová",J277,0)</f>
        <v>0</v>
      </c>
      <c r="BJ277" s="17" t="s">
        <v>85</v>
      </c>
      <c r="BK277" s="162">
        <f>ROUND(I277*H277,3)</f>
        <v>0</v>
      </c>
      <c r="BL277" s="17" t="s">
        <v>91</v>
      </c>
      <c r="BM277" s="161" t="s">
        <v>999</v>
      </c>
    </row>
    <row r="278" spans="2:65" s="1" customFormat="1" ht="24.2" customHeight="1" x14ac:dyDescent="0.2">
      <c r="B278" s="149"/>
      <c r="C278" s="150" t="s">
        <v>567</v>
      </c>
      <c r="D278" s="150" t="s">
        <v>169</v>
      </c>
      <c r="E278" s="151" t="s">
        <v>2833</v>
      </c>
      <c r="F278" s="152" t="s">
        <v>2834</v>
      </c>
      <c r="G278" s="153" t="s">
        <v>299</v>
      </c>
      <c r="H278" s="154">
        <v>38.549999999999997</v>
      </c>
      <c r="I278" s="155"/>
      <c r="J278" s="154">
        <f>ROUND(I278*H278,3)</f>
        <v>0</v>
      </c>
      <c r="K278" s="156"/>
      <c r="L278" s="33"/>
      <c r="M278" s="157" t="s">
        <v>1</v>
      </c>
      <c r="N278" s="158" t="s">
        <v>42</v>
      </c>
      <c r="P278" s="159">
        <f>O278*H278</f>
        <v>0</v>
      </c>
      <c r="Q278" s="159">
        <v>0</v>
      </c>
      <c r="R278" s="159">
        <f>Q278*H278</f>
        <v>0</v>
      </c>
      <c r="S278" s="159">
        <v>0</v>
      </c>
      <c r="T278" s="160">
        <f>S278*H278</f>
        <v>0</v>
      </c>
      <c r="AR278" s="161" t="s">
        <v>91</v>
      </c>
      <c r="AT278" s="161" t="s">
        <v>169</v>
      </c>
      <c r="AU278" s="161" t="s">
        <v>85</v>
      </c>
      <c r="AY278" s="17" t="s">
        <v>167</v>
      </c>
      <c r="BE278" s="96">
        <f>IF(N278="základná",J278,0)</f>
        <v>0</v>
      </c>
      <c r="BF278" s="96">
        <f>IF(N278="znížená",J278,0)</f>
        <v>0</v>
      </c>
      <c r="BG278" s="96">
        <f>IF(N278="zákl. prenesená",J278,0)</f>
        <v>0</v>
      </c>
      <c r="BH278" s="96">
        <f>IF(N278="zníž. prenesená",J278,0)</f>
        <v>0</v>
      </c>
      <c r="BI278" s="96">
        <f>IF(N278="nulová",J278,0)</f>
        <v>0</v>
      </c>
      <c r="BJ278" s="17" t="s">
        <v>85</v>
      </c>
      <c r="BK278" s="162">
        <f>ROUND(I278*H278,3)</f>
        <v>0</v>
      </c>
      <c r="BL278" s="17" t="s">
        <v>91</v>
      </c>
      <c r="BM278" s="161" t="s">
        <v>1002</v>
      </c>
    </row>
    <row r="279" spans="2:65" s="1" customFormat="1" ht="16.5" customHeight="1" x14ac:dyDescent="0.2">
      <c r="B279" s="149"/>
      <c r="C279" s="191" t="s">
        <v>1003</v>
      </c>
      <c r="D279" s="191" t="s">
        <v>262</v>
      </c>
      <c r="E279" s="192" t="s">
        <v>2835</v>
      </c>
      <c r="F279" s="193" t="s">
        <v>2836</v>
      </c>
      <c r="G279" s="194" t="s">
        <v>481</v>
      </c>
      <c r="H279" s="195">
        <v>192.75</v>
      </c>
      <c r="I279" s="196"/>
      <c r="J279" s="195">
        <f>ROUND(I279*H279,3)</f>
        <v>0</v>
      </c>
      <c r="K279" s="197"/>
      <c r="L279" s="198"/>
      <c r="M279" s="199" t="s">
        <v>1</v>
      </c>
      <c r="N279" s="200" t="s">
        <v>42</v>
      </c>
      <c r="P279" s="159">
        <f>O279*H279</f>
        <v>0</v>
      </c>
      <c r="Q279" s="159">
        <v>0</v>
      </c>
      <c r="R279" s="159">
        <f>Q279*H279</f>
        <v>0</v>
      </c>
      <c r="S279" s="159">
        <v>0</v>
      </c>
      <c r="T279" s="160">
        <f>S279*H279</f>
        <v>0</v>
      </c>
      <c r="AR279" s="161" t="s">
        <v>103</v>
      </c>
      <c r="AT279" s="161" t="s">
        <v>262</v>
      </c>
      <c r="AU279" s="161" t="s">
        <v>85</v>
      </c>
      <c r="AY279" s="17" t="s">
        <v>167</v>
      </c>
      <c r="BE279" s="96">
        <f>IF(N279="základná",J279,0)</f>
        <v>0</v>
      </c>
      <c r="BF279" s="96">
        <f>IF(N279="znížená",J279,0)</f>
        <v>0</v>
      </c>
      <c r="BG279" s="96">
        <f>IF(N279="zákl. prenesená",J279,0)</f>
        <v>0</v>
      </c>
      <c r="BH279" s="96">
        <f>IF(N279="zníž. prenesená",J279,0)</f>
        <v>0</v>
      </c>
      <c r="BI279" s="96">
        <f>IF(N279="nulová",J279,0)</f>
        <v>0</v>
      </c>
      <c r="BJ279" s="17" t="s">
        <v>85</v>
      </c>
      <c r="BK279" s="162">
        <f>ROUND(I279*H279,3)</f>
        <v>0</v>
      </c>
      <c r="BL279" s="17" t="s">
        <v>91</v>
      </c>
      <c r="BM279" s="161" t="s">
        <v>1006</v>
      </c>
    </row>
    <row r="280" spans="2:65" s="11" customFormat="1" ht="22.9" customHeight="1" x14ac:dyDescent="0.2">
      <c r="B280" s="137"/>
      <c r="D280" s="138" t="s">
        <v>75</v>
      </c>
      <c r="E280" s="147" t="s">
        <v>106</v>
      </c>
      <c r="F280" s="147" t="s">
        <v>654</v>
      </c>
      <c r="I280" s="140"/>
      <c r="J280" s="148">
        <f>BK280</f>
        <v>0</v>
      </c>
      <c r="L280" s="137"/>
      <c r="M280" s="142"/>
      <c r="P280" s="143">
        <f>SUM(P281:P288)</f>
        <v>0</v>
      </c>
      <c r="R280" s="143">
        <f>SUM(R281:R288)</f>
        <v>0</v>
      </c>
      <c r="T280" s="144">
        <f>SUM(T281:T288)</f>
        <v>0</v>
      </c>
      <c r="AR280" s="138" t="s">
        <v>81</v>
      </c>
      <c r="AT280" s="145" t="s">
        <v>75</v>
      </c>
      <c r="AU280" s="145" t="s">
        <v>81</v>
      </c>
      <c r="AY280" s="138" t="s">
        <v>167</v>
      </c>
      <c r="BK280" s="146">
        <f>SUM(BK281:BK288)</f>
        <v>0</v>
      </c>
    </row>
    <row r="281" spans="2:65" s="1" customFormat="1" ht="24.2" customHeight="1" x14ac:dyDescent="0.2">
      <c r="B281" s="149"/>
      <c r="C281" s="150" t="s">
        <v>577</v>
      </c>
      <c r="D281" s="150" t="s">
        <v>169</v>
      </c>
      <c r="E281" s="151" t="s">
        <v>2837</v>
      </c>
      <c r="F281" s="152" t="s">
        <v>2838</v>
      </c>
      <c r="G281" s="153" t="s">
        <v>254</v>
      </c>
      <c r="H281" s="154">
        <v>54</v>
      </c>
      <c r="I281" s="155"/>
      <c r="J281" s="154">
        <f t="shared" ref="J281:J288" si="54">ROUND(I281*H281,3)</f>
        <v>0</v>
      </c>
      <c r="K281" s="156"/>
      <c r="L281" s="33"/>
      <c r="M281" s="157" t="s">
        <v>1</v>
      </c>
      <c r="N281" s="158" t="s">
        <v>42</v>
      </c>
      <c r="P281" s="159">
        <f t="shared" ref="P281:P288" si="55">O281*H281</f>
        <v>0</v>
      </c>
      <c r="Q281" s="159">
        <v>0</v>
      </c>
      <c r="R281" s="159">
        <f t="shared" ref="R281:R288" si="56">Q281*H281</f>
        <v>0</v>
      </c>
      <c r="S281" s="159">
        <v>0</v>
      </c>
      <c r="T281" s="160">
        <f t="shared" ref="T281:T288" si="57">S281*H281</f>
        <v>0</v>
      </c>
      <c r="AR281" s="161" t="s">
        <v>91</v>
      </c>
      <c r="AT281" s="161" t="s">
        <v>169</v>
      </c>
      <c r="AU281" s="161" t="s">
        <v>85</v>
      </c>
      <c r="AY281" s="17" t="s">
        <v>167</v>
      </c>
      <c r="BE281" s="96">
        <f t="shared" ref="BE281:BE288" si="58">IF(N281="základná",J281,0)</f>
        <v>0</v>
      </c>
      <c r="BF281" s="96">
        <f t="shared" ref="BF281:BF288" si="59">IF(N281="znížená",J281,0)</f>
        <v>0</v>
      </c>
      <c r="BG281" s="96">
        <f t="shared" ref="BG281:BG288" si="60">IF(N281="zákl. prenesená",J281,0)</f>
        <v>0</v>
      </c>
      <c r="BH281" s="96">
        <f t="shared" ref="BH281:BH288" si="61">IF(N281="zníž. prenesená",J281,0)</f>
        <v>0</v>
      </c>
      <c r="BI281" s="96">
        <f t="shared" ref="BI281:BI288" si="62">IF(N281="nulová",J281,0)</f>
        <v>0</v>
      </c>
      <c r="BJ281" s="17" t="s">
        <v>85</v>
      </c>
      <c r="BK281" s="162">
        <f t="shared" ref="BK281:BK288" si="63">ROUND(I281*H281,3)</f>
        <v>0</v>
      </c>
      <c r="BL281" s="17" t="s">
        <v>91</v>
      </c>
      <c r="BM281" s="161" t="s">
        <v>1009</v>
      </c>
    </row>
    <row r="282" spans="2:65" s="1" customFormat="1" ht="24.2" customHeight="1" x14ac:dyDescent="0.2">
      <c r="B282" s="149"/>
      <c r="C282" s="150" t="s">
        <v>1010</v>
      </c>
      <c r="D282" s="150" t="s">
        <v>169</v>
      </c>
      <c r="E282" s="151" t="s">
        <v>2839</v>
      </c>
      <c r="F282" s="152" t="s">
        <v>2840</v>
      </c>
      <c r="G282" s="153" t="s">
        <v>254</v>
      </c>
      <c r="H282" s="154">
        <v>20</v>
      </c>
      <c r="I282" s="155"/>
      <c r="J282" s="154">
        <f t="shared" si="54"/>
        <v>0</v>
      </c>
      <c r="K282" s="156"/>
      <c r="L282" s="33"/>
      <c r="M282" s="157" t="s">
        <v>1</v>
      </c>
      <c r="N282" s="158" t="s">
        <v>42</v>
      </c>
      <c r="P282" s="159">
        <f t="shared" si="55"/>
        <v>0</v>
      </c>
      <c r="Q282" s="159">
        <v>0</v>
      </c>
      <c r="R282" s="159">
        <f t="shared" si="56"/>
        <v>0</v>
      </c>
      <c r="S282" s="159">
        <v>0</v>
      </c>
      <c r="T282" s="160">
        <f t="shared" si="57"/>
        <v>0</v>
      </c>
      <c r="AR282" s="161" t="s">
        <v>91</v>
      </c>
      <c r="AT282" s="161" t="s">
        <v>169</v>
      </c>
      <c r="AU282" s="161" t="s">
        <v>85</v>
      </c>
      <c r="AY282" s="17" t="s">
        <v>167</v>
      </c>
      <c r="BE282" s="96">
        <f t="shared" si="58"/>
        <v>0</v>
      </c>
      <c r="BF282" s="96">
        <f t="shared" si="59"/>
        <v>0</v>
      </c>
      <c r="BG282" s="96">
        <f t="shared" si="60"/>
        <v>0</v>
      </c>
      <c r="BH282" s="96">
        <f t="shared" si="61"/>
        <v>0</v>
      </c>
      <c r="BI282" s="96">
        <f t="shared" si="62"/>
        <v>0</v>
      </c>
      <c r="BJ282" s="17" t="s">
        <v>85</v>
      </c>
      <c r="BK282" s="162">
        <f t="shared" si="63"/>
        <v>0</v>
      </c>
      <c r="BL282" s="17" t="s">
        <v>91</v>
      </c>
      <c r="BM282" s="161" t="s">
        <v>1013</v>
      </c>
    </row>
    <row r="283" spans="2:65" s="1" customFormat="1" ht="24.2" customHeight="1" x14ac:dyDescent="0.2">
      <c r="B283" s="149"/>
      <c r="C283" s="150" t="s">
        <v>584</v>
      </c>
      <c r="D283" s="150" t="s">
        <v>169</v>
      </c>
      <c r="E283" s="151" t="s">
        <v>2841</v>
      </c>
      <c r="F283" s="152" t="s">
        <v>2842</v>
      </c>
      <c r="G283" s="153" t="s">
        <v>254</v>
      </c>
      <c r="H283" s="154">
        <v>66</v>
      </c>
      <c r="I283" s="155"/>
      <c r="J283" s="154">
        <f t="shared" si="54"/>
        <v>0</v>
      </c>
      <c r="K283" s="156"/>
      <c r="L283" s="33"/>
      <c r="M283" s="157" t="s">
        <v>1</v>
      </c>
      <c r="N283" s="158" t="s">
        <v>42</v>
      </c>
      <c r="P283" s="159">
        <f t="shared" si="55"/>
        <v>0</v>
      </c>
      <c r="Q283" s="159">
        <v>0</v>
      </c>
      <c r="R283" s="159">
        <f t="shared" si="56"/>
        <v>0</v>
      </c>
      <c r="S283" s="159">
        <v>0</v>
      </c>
      <c r="T283" s="160">
        <f t="shared" si="57"/>
        <v>0</v>
      </c>
      <c r="AR283" s="161" t="s">
        <v>91</v>
      </c>
      <c r="AT283" s="161" t="s">
        <v>169</v>
      </c>
      <c r="AU283" s="161" t="s">
        <v>85</v>
      </c>
      <c r="AY283" s="17" t="s">
        <v>167</v>
      </c>
      <c r="BE283" s="96">
        <f t="shared" si="58"/>
        <v>0</v>
      </c>
      <c r="BF283" s="96">
        <f t="shared" si="59"/>
        <v>0</v>
      </c>
      <c r="BG283" s="96">
        <f t="shared" si="60"/>
        <v>0</v>
      </c>
      <c r="BH283" s="96">
        <f t="shared" si="61"/>
        <v>0</v>
      </c>
      <c r="BI283" s="96">
        <f t="shared" si="62"/>
        <v>0</v>
      </c>
      <c r="BJ283" s="17" t="s">
        <v>85</v>
      </c>
      <c r="BK283" s="162">
        <f t="shared" si="63"/>
        <v>0</v>
      </c>
      <c r="BL283" s="17" t="s">
        <v>91</v>
      </c>
      <c r="BM283" s="161" t="s">
        <v>1020</v>
      </c>
    </row>
    <row r="284" spans="2:65" s="1" customFormat="1" ht="24.2" customHeight="1" x14ac:dyDescent="0.2">
      <c r="B284" s="149"/>
      <c r="C284" s="150" t="s">
        <v>1025</v>
      </c>
      <c r="D284" s="150" t="s">
        <v>169</v>
      </c>
      <c r="E284" s="151" t="s">
        <v>2843</v>
      </c>
      <c r="F284" s="152" t="s">
        <v>2844</v>
      </c>
      <c r="G284" s="153" t="s">
        <v>306</v>
      </c>
      <c r="H284" s="154">
        <v>63</v>
      </c>
      <c r="I284" s="155"/>
      <c r="J284" s="154">
        <f t="shared" si="54"/>
        <v>0</v>
      </c>
      <c r="K284" s="156"/>
      <c r="L284" s="33"/>
      <c r="M284" s="157" t="s">
        <v>1</v>
      </c>
      <c r="N284" s="158" t="s">
        <v>42</v>
      </c>
      <c r="P284" s="159">
        <f t="shared" si="55"/>
        <v>0</v>
      </c>
      <c r="Q284" s="159">
        <v>0</v>
      </c>
      <c r="R284" s="159">
        <f t="shared" si="56"/>
        <v>0</v>
      </c>
      <c r="S284" s="159">
        <v>0</v>
      </c>
      <c r="T284" s="160">
        <f t="shared" si="57"/>
        <v>0</v>
      </c>
      <c r="AR284" s="161" t="s">
        <v>91</v>
      </c>
      <c r="AT284" s="161" t="s">
        <v>169</v>
      </c>
      <c r="AU284" s="161" t="s">
        <v>85</v>
      </c>
      <c r="AY284" s="17" t="s">
        <v>167</v>
      </c>
      <c r="BE284" s="96">
        <f t="shared" si="58"/>
        <v>0</v>
      </c>
      <c r="BF284" s="96">
        <f t="shared" si="59"/>
        <v>0</v>
      </c>
      <c r="BG284" s="96">
        <f t="shared" si="60"/>
        <v>0</v>
      </c>
      <c r="BH284" s="96">
        <f t="shared" si="61"/>
        <v>0</v>
      </c>
      <c r="BI284" s="96">
        <f t="shared" si="62"/>
        <v>0</v>
      </c>
      <c r="BJ284" s="17" t="s">
        <v>85</v>
      </c>
      <c r="BK284" s="162">
        <f t="shared" si="63"/>
        <v>0</v>
      </c>
      <c r="BL284" s="17" t="s">
        <v>91</v>
      </c>
      <c r="BM284" s="161" t="s">
        <v>1028</v>
      </c>
    </row>
    <row r="285" spans="2:65" s="1" customFormat="1" ht="24.2" customHeight="1" x14ac:dyDescent="0.2">
      <c r="B285" s="149"/>
      <c r="C285" s="150" t="s">
        <v>588</v>
      </c>
      <c r="D285" s="150" t="s">
        <v>169</v>
      </c>
      <c r="E285" s="151" t="s">
        <v>2845</v>
      </c>
      <c r="F285" s="152" t="s">
        <v>2846</v>
      </c>
      <c r="G285" s="153" t="s">
        <v>254</v>
      </c>
      <c r="H285" s="154">
        <v>345</v>
      </c>
      <c r="I285" s="155"/>
      <c r="J285" s="154">
        <f t="shared" si="54"/>
        <v>0</v>
      </c>
      <c r="K285" s="156"/>
      <c r="L285" s="33"/>
      <c r="M285" s="157" t="s">
        <v>1</v>
      </c>
      <c r="N285" s="158" t="s">
        <v>42</v>
      </c>
      <c r="P285" s="159">
        <f t="shared" si="55"/>
        <v>0</v>
      </c>
      <c r="Q285" s="159">
        <v>0</v>
      </c>
      <c r="R285" s="159">
        <f t="shared" si="56"/>
        <v>0</v>
      </c>
      <c r="S285" s="159">
        <v>0</v>
      </c>
      <c r="T285" s="160">
        <f t="shared" si="57"/>
        <v>0</v>
      </c>
      <c r="AR285" s="161" t="s">
        <v>91</v>
      </c>
      <c r="AT285" s="161" t="s">
        <v>169</v>
      </c>
      <c r="AU285" s="161" t="s">
        <v>85</v>
      </c>
      <c r="AY285" s="17" t="s">
        <v>167</v>
      </c>
      <c r="BE285" s="96">
        <f t="shared" si="58"/>
        <v>0</v>
      </c>
      <c r="BF285" s="96">
        <f t="shared" si="59"/>
        <v>0</v>
      </c>
      <c r="BG285" s="96">
        <f t="shared" si="60"/>
        <v>0</v>
      </c>
      <c r="BH285" s="96">
        <f t="shared" si="61"/>
        <v>0</v>
      </c>
      <c r="BI285" s="96">
        <f t="shared" si="62"/>
        <v>0</v>
      </c>
      <c r="BJ285" s="17" t="s">
        <v>85</v>
      </c>
      <c r="BK285" s="162">
        <f t="shared" si="63"/>
        <v>0</v>
      </c>
      <c r="BL285" s="17" t="s">
        <v>91</v>
      </c>
      <c r="BM285" s="161" t="s">
        <v>1041</v>
      </c>
    </row>
    <row r="286" spans="2:65" s="1" customFormat="1" ht="37.9" customHeight="1" x14ac:dyDescent="0.2">
      <c r="B286" s="149"/>
      <c r="C286" s="150" t="s">
        <v>1045</v>
      </c>
      <c r="D286" s="150" t="s">
        <v>169</v>
      </c>
      <c r="E286" s="151" t="s">
        <v>2847</v>
      </c>
      <c r="F286" s="152" t="s">
        <v>2848</v>
      </c>
      <c r="G286" s="153" t="s">
        <v>306</v>
      </c>
      <c r="H286" s="154">
        <v>515</v>
      </c>
      <c r="I286" s="155"/>
      <c r="J286" s="154">
        <f t="shared" si="54"/>
        <v>0</v>
      </c>
      <c r="K286" s="156"/>
      <c r="L286" s="33"/>
      <c r="M286" s="157" t="s">
        <v>1</v>
      </c>
      <c r="N286" s="158" t="s">
        <v>42</v>
      </c>
      <c r="P286" s="159">
        <f t="shared" si="55"/>
        <v>0</v>
      </c>
      <c r="Q286" s="159">
        <v>0</v>
      </c>
      <c r="R286" s="159">
        <f t="shared" si="56"/>
        <v>0</v>
      </c>
      <c r="S286" s="159">
        <v>0</v>
      </c>
      <c r="T286" s="160">
        <f t="shared" si="57"/>
        <v>0</v>
      </c>
      <c r="AR286" s="161" t="s">
        <v>91</v>
      </c>
      <c r="AT286" s="161" t="s">
        <v>169</v>
      </c>
      <c r="AU286" s="161" t="s">
        <v>85</v>
      </c>
      <c r="AY286" s="17" t="s">
        <v>167</v>
      </c>
      <c r="BE286" s="96">
        <f t="shared" si="58"/>
        <v>0</v>
      </c>
      <c r="BF286" s="96">
        <f t="shared" si="59"/>
        <v>0</v>
      </c>
      <c r="BG286" s="96">
        <f t="shared" si="60"/>
        <v>0</v>
      </c>
      <c r="BH286" s="96">
        <f t="shared" si="61"/>
        <v>0</v>
      </c>
      <c r="BI286" s="96">
        <f t="shared" si="62"/>
        <v>0</v>
      </c>
      <c r="BJ286" s="17" t="s">
        <v>85</v>
      </c>
      <c r="BK286" s="162">
        <f t="shared" si="63"/>
        <v>0</v>
      </c>
      <c r="BL286" s="17" t="s">
        <v>91</v>
      </c>
      <c r="BM286" s="161" t="s">
        <v>1048</v>
      </c>
    </row>
    <row r="287" spans="2:65" s="1" customFormat="1" ht="37.9" customHeight="1" x14ac:dyDescent="0.2">
      <c r="B287" s="149"/>
      <c r="C287" s="150" t="s">
        <v>604</v>
      </c>
      <c r="D287" s="150" t="s">
        <v>169</v>
      </c>
      <c r="E287" s="151" t="s">
        <v>2849</v>
      </c>
      <c r="F287" s="152" t="s">
        <v>2850</v>
      </c>
      <c r="G287" s="153" t="s">
        <v>306</v>
      </c>
      <c r="H287" s="154">
        <v>330</v>
      </c>
      <c r="I287" s="155"/>
      <c r="J287" s="154">
        <f t="shared" si="54"/>
        <v>0</v>
      </c>
      <c r="K287" s="156"/>
      <c r="L287" s="33"/>
      <c r="M287" s="157" t="s">
        <v>1</v>
      </c>
      <c r="N287" s="158" t="s">
        <v>42</v>
      </c>
      <c r="P287" s="159">
        <f t="shared" si="55"/>
        <v>0</v>
      </c>
      <c r="Q287" s="159">
        <v>0</v>
      </c>
      <c r="R287" s="159">
        <f t="shared" si="56"/>
        <v>0</v>
      </c>
      <c r="S287" s="159">
        <v>0</v>
      </c>
      <c r="T287" s="160">
        <f t="shared" si="57"/>
        <v>0</v>
      </c>
      <c r="AR287" s="161" t="s">
        <v>91</v>
      </c>
      <c r="AT287" s="161" t="s">
        <v>169</v>
      </c>
      <c r="AU287" s="161" t="s">
        <v>85</v>
      </c>
      <c r="AY287" s="17" t="s">
        <v>167</v>
      </c>
      <c r="BE287" s="96">
        <f t="shared" si="58"/>
        <v>0</v>
      </c>
      <c r="BF287" s="96">
        <f t="shared" si="59"/>
        <v>0</v>
      </c>
      <c r="BG287" s="96">
        <f t="shared" si="60"/>
        <v>0</v>
      </c>
      <c r="BH287" s="96">
        <f t="shared" si="61"/>
        <v>0</v>
      </c>
      <c r="BI287" s="96">
        <f t="shared" si="62"/>
        <v>0</v>
      </c>
      <c r="BJ287" s="17" t="s">
        <v>85</v>
      </c>
      <c r="BK287" s="162">
        <f t="shared" si="63"/>
        <v>0</v>
      </c>
      <c r="BL287" s="17" t="s">
        <v>91</v>
      </c>
      <c r="BM287" s="161" t="s">
        <v>1055</v>
      </c>
    </row>
    <row r="288" spans="2:65" s="1" customFormat="1" ht="16.5" customHeight="1" x14ac:dyDescent="0.2">
      <c r="B288" s="149"/>
      <c r="C288" s="150" t="s">
        <v>1056</v>
      </c>
      <c r="D288" s="150" t="s">
        <v>169</v>
      </c>
      <c r="E288" s="151" t="s">
        <v>2851</v>
      </c>
      <c r="F288" s="152" t="s">
        <v>2852</v>
      </c>
      <c r="G288" s="153" t="s">
        <v>201</v>
      </c>
      <c r="H288" s="154">
        <v>0.2</v>
      </c>
      <c r="I288" s="155"/>
      <c r="J288" s="154">
        <f t="shared" si="54"/>
        <v>0</v>
      </c>
      <c r="K288" s="156"/>
      <c r="L288" s="33"/>
      <c r="M288" s="157" t="s">
        <v>1</v>
      </c>
      <c r="N288" s="158" t="s">
        <v>42</v>
      </c>
      <c r="P288" s="159">
        <f t="shared" si="55"/>
        <v>0</v>
      </c>
      <c r="Q288" s="159">
        <v>0</v>
      </c>
      <c r="R288" s="159">
        <f t="shared" si="56"/>
        <v>0</v>
      </c>
      <c r="S288" s="159">
        <v>0</v>
      </c>
      <c r="T288" s="160">
        <f t="shared" si="57"/>
        <v>0</v>
      </c>
      <c r="AR288" s="161" t="s">
        <v>91</v>
      </c>
      <c r="AT288" s="161" t="s">
        <v>169</v>
      </c>
      <c r="AU288" s="161" t="s">
        <v>85</v>
      </c>
      <c r="AY288" s="17" t="s">
        <v>167</v>
      </c>
      <c r="BE288" s="96">
        <f t="shared" si="58"/>
        <v>0</v>
      </c>
      <c r="BF288" s="96">
        <f t="shared" si="59"/>
        <v>0</v>
      </c>
      <c r="BG288" s="96">
        <f t="shared" si="60"/>
        <v>0</v>
      </c>
      <c r="BH288" s="96">
        <f t="shared" si="61"/>
        <v>0</v>
      </c>
      <c r="BI288" s="96">
        <f t="shared" si="62"/>
        <v>0</v>
      </c>
      <c r="BJ288" s="17" t="s">
        <v>85</v>
      </c>
      <c r="BK288" s="162">
        <f t="shared" si="63"/>
        <v>0</v>
      </c>
      <c r="BL288" s="17" t="s">
        <v>91</v>
      </c>
      <c r="BM288" s="161" t="s">
        <v>1059</v>
      </c>
    </row>
    <row r="289" spans="2:65" s="11" customFormat="1" ht="22.9" hidden="1" customHeight="1" x14ac:dyDescent="0.2">
      <c r="B289" s="137"/>
      <c r="D289" s="138"/>
      <c r="E289" s="147"/>
      <c r="F289" s="147"/>
      <c r="I289" s="140"/>
      <c r="J289" s="148"/>
      <c r="L289" s="137"/>
      <c r="M289" s="142"/>
      <c r="P289" s="143"/>
      <c r="R289" s="143"/>
      <c r="T289" s="144"/>
      <c r="AR289" s="138"/>
      <c r="AT289" s="145"/>
      <c r="AU289" s="145"/>
      <c r="AY289" s="138"/>
      <c r="BK289" s="146"/>
    </row>
    <row r="290" spans="2:65" s="1" customFormat="1" ht="66.75" hidden="1" customHeight="1" x14ac:dyDescent="0.2">
      <c r="B290" s="149"/>
      <c r="C290" s="191"/>
      <c r="D290" s="191"/>
      <c r="E290" s="192"/>
      <c r="F290" s="193"/>
      <c r="G290" s="194"/>
      <c r="H290" s="195"/>
      <c r="I290" s="196"/>
      <c r="J290" s="195"/>
      <c r="K290" s="197"/>
      <c r="L290" s="198"/>
      <c r="M290" s="199"/>
      <c r="N290" s="200"/>
      <c r="P290" s="159"/>
      <c r="Q290" s="159"/>
      <c r="R290" s="159"/>
      <c r="S290" s="159"/>
      <c r="T290" s="160"/>
      <c r="AR290" s="161"/>
      <c r="AT290" s="161"/>
      <c r="AU290" s="161"/>
      <c r="AY290" s="17"/>
      <c r="BE290" s="96"/>
      <c r="BF290" s="96"/>
      <c r="BG290" s="96"/>
      <c r="BH290" s="96"/>
      <c r="BI290" s="96"/>
      <c r="BJ290" s="17"/>
      <c r="BK290" s="162"/>
      <c r="BL290" s="17"/>
      <c r="BM290" s="161"/>
    </row>
    <row r="291" spans="2:65" s="1" customFormat="1" ht="24.2" hidden="1" customHeight="1" x14ac:dyDescent="0.2">
      <c r="B291" s="149"/>
      <c r="C291" s="191"/>
      <c r="D291" s="191"/>
      <c r="E291" s="192"/>
      <c r="F291" s="193"/>
      <c r="G291" s="194"/>
      <c r="H291" s="195"/>
      <c r="I291" s="196"/>
      <c r="J291" s="195"/>
      <c r="K291" s="197"/>
      <c r="L291" s="198"/>
      <c r="M291" s="201"/>
      <c r="N291" s="202"/>
      <c r="O291" s="203"/>
      <c r="P291" s="204"/>
      <c r="Q291" s="204"/>
      <c r="R291" s="204"/>
      <c r="S291" s="204"/>
      <c r="T291" s="205"/>
      <c r="AR291" s="161"/>
      <c r="AT291" s="161"/>
      <c r="AU291" s="161"/>
      <c r="AY291" s="17"/>
      <c r="BE291" s="96"/>
      <c r="BF291" s="96"/>
      <c r="BG291" s="96"/>
      <c r="BH291" s="96"/>
      <c r="BI291" s="96"/>
      <c r="BJ291" s="17"/>
      <c r="BK291" s="162"/>
      <c r="BL291" s="17"/>
      <c r="BM291" s="161"/>
    </row>
    <row r="292" spans="2:65" s="1" customFormat="1" ht="6.95" customHeight="1" x14ac:dyDescent="0.2">
      <c r="B292" s="48"/>
      <c r="C292" s="49"/>
      <c r="D292" s="49"/>
      <c r="E292" s="49"/>
      <c r="F292" s="49"/>
      <c r="G292" s="49"/>
      <c r="H292" s="49"/>
      <c r="I292" s="49"/>
      <c r="J292" s="49"/>
      <c r="K292" s="49"/>
      <c r="L292" s="33"/>
    </row>
  </sheetData>
  <autoFilter ref="C124:K291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52"/>
  <sheetViews>
    <sheetView showGridLines="0" topLeftCell="C131" workbookViewId="0">
      <selection activeCell="F163" sqref="F163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40" width="9.5" customWidth="1"/>
    <col min="43" max="43" width="0" hidden="1" customWidth="1"/>
    <col min="44" max="44" width="8.6640625" hidden="1" customWidth="1"/>
    <col min="45" max="45" width="9.33203125" hidden="1" customWidth="1"/>
    <col min="46" max="46" width="40.1640625" hidden="1" customWidth="1"/>
    <col min="47" max="47" width="3" hidden="1" customWidth="1"/>
    <col min="48" max="50" width="9.33203125" hidden="1" customWidth="1"/>
    <col min="51" max="51" width="11" hidden="1" customWidth="1"/>
    <col min="52" max="56" width="9.33203125" hidden="1" customWidth="1"/>
    <col min="57" max="61" width="5" hidden="1" customWidth="1"/>
    <col min="62" max="62" width="2.33203125" hidden="1" customWidth="1"/>
    <col min="63" max="63" width="6" hidden="1" customWidth="1"/>
    <col min="64" max="64" width="7.6640625" hidden="1" customWidth="1"/>
    <col min="65" max="65" width="3.6640625" hidden="1" customWidth="1"/>
    <col min="66" max="66" width="0" hidden="1" customWidth="1"/>
  </cols>
  <sheetData>
    <row r="2" spans="2:46" ht="36.950000000000003" customHeight="1" x14ac:dyDescent="0.2">
      <c r="L2" s="223" t="s">
        <v>5</v>
      </c>
      <c r="M2" s="224"/>
      <c r="N2" s="224"/>
      <c r="O2" s="224"/>
      <c r="P2" s="224"/>
      <c r="Q2" s="224"/>
      <c r="R2" s="224"/>
      <c r="S2" s="224"/>
      <c r="T2" s="224"/>
      <c r="U2" s="224"/>
      <c r="V2" s="224"/>
      <c r="AT2" s="17" t="s">
        <v>99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76</v>
      </c>
    </row>
    <row r="4" spans="2:46" ht="24.95" customHeight="1" x14ac:dyDescent="0.2">
      <c r="B4" s="20"/>
      <c r="D4" s="21" t="s">
        <v>118</v>
      </c>
      <c r="L4" s="20"/>
      <c r="M4" s="102" t="s">
        <v>8</v>
      </c>
      <c r="AT4" s="17" t="s">
        <v>3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13</v>
      </c>
      <c r="L6" s="20"/>
    </row>
    <row r="7" spans="2:46" ht="16.5" customHeight="1" x14ac:dyDescent="0.2">
      <c r="B7" s="20"/>
      <c r="E7" s="256" t="str">
        <f>'Rekapitulácia stavby'!K6</f>
        <v>Bratislava KS IZS Tomášikova 28A - rekonštrukcia priestorov</v>
      </c>
      <c r="F7" s="257"/>
      <c r="G7" s="257"/>
      <c r="H7" s="257"/>
      <c r="L7" s="20"/>
    </row>
    <row r="8" spans="2:46" s="1" customFormat="1" ht="12" customHeight="1" x14ac:dyDescent="0.2">
      <c r="B8" s="33"/>
      <c r="D8" s="27" t="s">
        <v>119</v>
      </c>
      <c r="L8" s="33"/>
    </row>
    <row r="9" spans="2:46" s="1" customFormat="1" ht="30" customHeight="1" x14ac:dyDescent="0.2">
      <c r="B9" s="33"/>
      <c r="E9" s="237" t="s">
        <v>2853</v>
      </c>
      <c r="F9" s="255"/>
      <c r="G9" s="255"/>
      <c r="H9" s="255"/>
      <c r="L9" s="33"/>
    </row>
    <row r="10" spans="2:46" s="1" customFormat="1" x14ac:dyDescent="0.2">
      <c r="B10" s="33"/>
      <c r="L10" s="33"/>
    </row>
    <row r="11" spans="2:46" s="1" customFormat="1" ht="12" customHeight="1" x14ac:dyDescent="0.2">
      <c r="B11" s="33"/>
      <c r="D11" s="27" t="s">
        <v>15</v>
      </c>
      <c r="F11" s="25" t="s">
        <v>1</v>
      </c>
      <c r="I11" s="27" t="s">
        <v>16</v>
      </c>
      <c r="J11" s="25" t="s">
        <v>1</v>
      </c>
      <c r="L11" s="33"/>
    </row>
    <row r="12" spans="2:46" s="1" customFormat="1" ht="12" customHeight="1" x14ac:dyDescent="0.2">
      <c r="B12" s="33"/>
      <c r="D12" s="27" t="s">
        <v>17</v>
      </c>
      <c r="F12" s="25" t="s">
        <v>18</v>
      </c>
      <c r="I12" s="27" t="s">
        <v>19</v>
      </c>
      <c r="J12" s="56" t="str">
        <f>'Rekapitulácia stavby'!AN8</f>
        <v>14. 6. 2022</v>
      </c>
      <c r="L12" s="33"/>
    </row>
    <row r="13" spans="2:46" s="1" customFormat="1" ht="10.9" customHeight="1" x14ac:dyDescent="0.2">
      <c r="B13" s="33"/>
      <c r="L13" s="33"/>
    </row>
    <row r="14" spans="2:46" s="1" customFormat="1" ht="12" customHeight="1" x14ac:dyDescent="0.2">
      <c r="B14" s="33"/>
      <c r="D14" s="27" t="s">
        <v>21</v>
      </c>
      <c r="I14" s="27" t="s">
        <v>22</v>
      </c>
      <c r="J14" s="25" t="str">
        <f>IF('Rekapitulácia stavby'!AN10="","",'Rekapitulácia stavby'!AN10)</f>
        <v/>
      </c>
      <c r="L14" s="33"/>
    </row>
    <row r="15" spans="2:46" s="1" customFormat="1" ht="18" customHeight="1" x14ac:dyDescent="0.2">
      <c r="B15" s="33"/>
      <c r="E15" s="25" t="str">
        <f>IF('Rekapitulácia stavby'!E11="","",'Rekapitulácia stavby'!E11)</f>
        <v xml:space="preserve"> </v>
      </c>
      <c r="I15" s="27" t="s">
        <v>24</v>
      </c>
      <c r="J15" s="25" t="str">
        <f>IF('Rekapitulácia stavby'!AN11="","",'Rekapitulácia stavby'!AN11)</f>
        <v/>
      </c>
      <c r="L15" s="33"/>
    </row>
    <row r="16" spans="2:46" s="1" customFormat="1" ht="6.95" customHeight="1" x14ac:dyDescent="0.2">
      <c r="B16" s="33"/>
      <c r="L16" s="33"/>
    </row>
    <row r="17" spans="2:12" s="1" customFormat="1" ht="12" customHeight="1" x14ac:dyDescent="0.2">
      <c r="B17" s="33"/>
      <c r="D17" s="27" t="s">
        <v>25</v>
      </c>
      <c r="I17" s="27" t="s">
        <v>22</v>
      </c>
      <c r="J17" s="28" t="str">
        <f>'Rekapitulácia stavby'!AN13</f>
        <v>Vyplň údaj</v>
      </c>
      <c r="L17" s="33"/>
    </row>
    <row r="18" spans="2:12" s="1" customFormat="1" ht="18" customHeight="1" x14ac:dyDescent="0.2">
      <c r="B18" s="33"/>
      <c r="E18" s="258" t="str">
        <f>'Rekapitulácia stavby'!E14</f>
        <v>Vyplň údaj</v>
      </c>
      <c r="F18" s="244"/>
      <c r="G18" s="244"/>
      <c r="H18" s="244"/>
      <c r="I18" s="27" t="s">
        <v>24</v>
      </c>
      <c r="J18" s="28" t="str">
        <f>'Rekapitulácia stavby'!AN14</f>
        <v>Vyplň údaj</v>
      </c>
      <c r="L18" s="33"/>
    </row>
    <row r="19" spans="2:12" s="1" customFormat="1" ht="6.95" customHeight="1" x14ac:dyDescent="0.2">
      <c r="B19" s="33"/>
      <c r="L19" s="33"/>
    </row>
    <row r="20" spans="2:12" s="1" customFormat="1" ht="12" customHeight="1" x14ac:dyDescent="0.2">
      <c r="B20" s="33"/>
      <c r="D20" s="27" t="s">
        <v>27</v>
      </c>
      <c r="I20" s="27" t="s">
        <v>22</v>
      </c>
      <c r="J20" s="25" t="s">
        <v>1</v>
      </c>
      <c r="L20" s="33"/>
    </row>
    <row r="21" spans="2:12" s="1" customFormat="1" ht="18" customHeight="1" x14ac:dyDescent="0.2">
      <c r="B21" s="33"/>
      <c r="E21" s="25" t="s">
        <v>28</v>
      </c>
      <c r="I21" s="27" t="s">
        <v>24</v>
      </c>
      <c r="J21" s="25" t="s">
        <v>1</v>
      </c>
      <c r="L21" s="33"/>
    </row>
    <row r="22" spans="2:12" s="1" customFormat="1" ht="6.95" customHeight="1" x14ac:dyDescent="0.2">
      <c r="B22" s="33"/>
      <c r="L22" s="33"/>
    </row>
    <row r="23" spans="2:12" s="1" customFormat="1" ht="12" customHeight="1" x14ac:dyDescent="0.2">
      <c r="B23" s="33"/>
      <c r="D23" s="27" t="s">
        <v>31</v>
      </c>
      <c r="I23" s="27" t="s">
        <v>22</v>
      </c>
      <c r="J23" s="25" t="s">
        <v>1</v>
      </c>
      <c r="L23" s="33"/>
    </row>
    <row r="24" spans="2:12" s="1" customFormat="1" ht="18" customHeight="1" x14ac:dyDescent="0.2">
      <c r="B24" s="33"/>
      <c r="E24" s="25" t="s">
        <v>32</v>
      </c>
      <c r="I24" s="27" t="s">
        <v>24</v>
      </c>
      <c r="J24" s="25" t="s">
        <v>1</v>
      </c>
      <c r="L24" s="33"/>
    </row>
    <row r="25" spans="2:12" s="1" customFormat="1" ht="6.95" customHeight="1" x14ac:dyDescent="0.2">
      <c r="B25" s="33"/>
      <c r="L25" s="33"/>
    </row>
    <row r="26" spans="2:12" s="1" customFormat="1" ht="12" customHeight="1" x14ac:dyDescent="0.2">
      <c r="B26" s="33"/>
      <c r="D26" s="27" t="s">
        <v>33</v>
      </c>
      <c r="L26" s="33"/>
    </row>
    <row r="27" spans="2:12" s="7" customFormat="1" ht="16.5" customHeight="1" x14ac:dyDescent="0.2">
      <c r="B27" s="103"/>
      <c r="E27" s="248" t="s">
        <v>1</v>
      </c>
      <c r="F27" s="248"/>
      <c r="G27" s="248"/>
      <c r="H27" s="248"/>
      <c r="L27" s="103"/>
    </row>
    <row r="28" spans="2:12" s="1" customFormat="1" ht="6.95" customHeight="1" x14ac:dyDescent="0.2">
      <c r="B28" s="33"/>
      <c r="L28" s="33"/>
    </row>
    <row r="29" spans="2:12" s="1" customFormat="1" ht="6.95" customHeight="1" x14ac:dyDescent="0.2">
      <c r="B29" s="33"/>
      <c r="D29" s="57"/>
      <c r="E29" s="57"/>
      <c r="F29" s="57"/>
      <c r="G29" s="57"/>
      <c r="H29" s="57"/>
      <c r="I29" s="57"/>
      <c r="J29" s="57"/>
      <c r="K29" s="57"/>
      <c r="L29" s="33"/>
    </row>
    <row r="30" spans="2:12" s="1" customFormat="1" ht="25.35" customHeight="1" x14ac:dyDescent="0.2">
      <c r="B30" s="33"/>
      <c r="D30" s="104" t="s">
        <v>36</v>
      </c>
      <c r="J30" s="70">
        <f>ROUND(J121, 2)</f>
        <v>0</v>
      </c>
      <c r="L30" s="33"/>
    </row>
    <row r="31" spans="2:12" s="1" customFormat="1" ht="6.95" customHeight="1" x14ac:dyDescent="0.2">
      <c r="B31" s="33"/>
      <c r="D31" s="57"/>
      <c r="E31" s="57"/>
      <c r="F31" s="57"/>
      <c r="G31" s="57"/>
      <c r="H31" s="57"/>
      <c r="I31" s="57"/>
      <c r="J31" s="57"/>
      <c r="K31" s="57"/>
      <c r="L31" s="33"/>
    </row>
    <row r="32" spans="2:12" s="1" customFormat="1" ht="14.45" customHeight="1" x14ac:dyDescent="0.2">
      <c r="B32" s="33"/>
      <c r="F32" s="36" t="s">
        <v>38</v>
      </c>
      <c r="I32" s="36" t="s">
        <v>37</v>
      </c>
      <c r="J32" s="36" t="s">
        <v>39</v>
      </c>
      <c r="L32" s="33"/>
    </row>
    <row r="33" spans="2:12" s="1" customFormat="1" ht="14.45" customHeight="1" x14ac:dyDescent="0.2">
      <c r="B33" s="33"/>
      <c r="D33" s="59" t="s">
        <v>40</v>
      </c>
      <c r="E33" s="38" t="s">
        <v>41</v>
      </c>
      <c r="F33" s="105">
        <f>ROUND((SUM(BE121:BE151)),  2)</f>
        <v>0</v>
      </c>
      <c r="G33" s="106"/>
      <c r="H33" s="106"/>
      <c r="I33" s="107">
        <v>0.2</v>
      </c>
      <c r="J33" s="105">
        <f>ROUND(((SUM(BE121:BE151))*I33),  2)</f>
        <v>0</v>
      </c>
      <c r="L33" s="33"/>
    </row>
    <row r="34" spans="2:12" s="1" customFormat="1" ht="14.45" customHeight="1" x14ac:dyDescent="0.2">
      <c r="B34" s="33"/>
      <c r="E34" s="38" t="s">
        <v>42</v>
      </c>
      <c r="F34" s="105">
        <f>ROUND((SUM(BF121:BF151)),  2)</f>
        <v>0</v>
      </c>
      <c r="G34" s="106"/>
      <c r="H34" s="106"/>
      <c r="I34" s="107">
        <v>0.2</v>
      </c>
      <c r="J34" s="105">
        <f>ROUND(((SUM(BF121:BF151))*I34),  2)</f>
        <v>0</v>
      </c>
      <c r="L34" s="33"/>
    </row>
    <row r="35" spans="2:12" s="1" customFormat="1" ht="14.45" hidden="1" customHeight="1" x14ac:dyDescent="0.2">
      <c r="B35" s="33"/>
      <c r="E35" s="27" t="s">
        <v>43</v>
      </c>
      <c r="F35" s="108">
        <f>ROUND((SUM(BG121:BG151)),  2)</f>
        <v>0</v>
      </c>
      <c r="I35" s="109">
        <v>0.2</v>
      </c>
      <c r="J35" s="108">
        <f>0</f>
        <v>0</v>
      </c>
      <c r="L35" s="33"/>
    </row>
    <row r="36" spans="2:12" s="1" customFormat="1" ht="14.45" hidden="1" customHeight="1" x14ac:dyDescent="0.2">
      <c r="B36" s="33"/>
      <c r="E36" s="27" t="s">
        <v>44</v>
      </c>
      <c r="F36" s="108">
        <f>ROUND((SUM(BH121:BH151)),  2)</f>
        <v>0</v>
      </c>
      <c r="I36" s="109">
        <v>0.2</v>
      </c>
      <c r="J36" s="108">
        <f>0</f>
        <v>0</v>
      </c>
      <c r="L36" s="33"/>
    </row>
    <row r="37" spans="2:12" s="1" customFormat="1" ht="14.45" hidden="1" customHeight="1" x14ac:dyDescent="0.2">
      <c r="B37" s="33"/>
      <c r="E37" s="38" t="s">
        <v>45</v>
      </c>
      <c r="F37" s="105">
        <f>ROUND((SUM(BI121:BI151)),  2)</f>
        <v>0</v>
      </c>
      <c r="G37" s="106"/>
      <c r="H37" s="106"/>
      <c r="I37" s="107">
        <v>0</v>
      </c>
      <c r="J37" s="105">
        <f>0</f>
        <v>0</v>
      </c>
      <c r="L37" s="33"/>
    </row>
    <row r="38" spans="2:12" s="1" customFormat="1" ht="6.95" customHeight="1" x14ac:dyDescent="0.2">
      <c r="B38" s="33"/>
      <c r="L38" s="33"/>
    </row>
    <row r="39" spans="2:12" s="1" customFormat="1" ht="25.35" customHeight="1" x14ac:dyDescent="0.2">
      <c r="B39" s="33"/>
      <c r="C39" s="101"/>
      <c r="D39" s="110" t="s">
        <v>46</v>
      </c>
      <c r="E39" s="61"/>
      <c r="F39" s="61"/>
      <c r="G39" s="111" t="s">
        <v>47</v>
      </c>
      <c r="H39" s="112" t="s">
        <v>48</v>
      </c>
      <c r="I39" s="61"/>
      <c r="J39" s="113">
        <f>SUM(J30:J37)</f>
        <v>0</v>
      </c>
      <c r="K39" s="114"/>
      <c r="L39" s="33"/>
    </row>
    <row r="40" spans="2:12" s="1" customFormat="1" ht="14.45" customHeight="1" x14ac:dyDescent="0.2">
      <c r="B40" s="33"/>
      <c r="L40" s="33"/>
    </row>
    <row r="41" spans="2:12" ht="14.45" customHeight="1" x14ac:dyDescent="0.2">
      <c r="B41" s="20"/>
      <c r="L41" s="20"/>
    </row>
    <row r="42" spans="2:12" ht="14.45" customHeight="1" x14ac:dyDescent="0.2">
      <c r="B42" s="20"/>
      <c r="L42" s="20"/>
    </row>
    <row r="43" spans="2:12" ht="14.45" customHeight="1" x14ac:dyDescent="0.2">
      <c r="B43" s="20"/>
      <c r="L43" s="20"/>
    </row>
    <row r="44" spans="2:12" ht="14.45" customHeight="1" x14ac:dyDescent="0.2">
      <c r="B44" s="20"/>
      <c r="L44" s="20"/>
    </row>
    <row r="45" spans="2:12" ht="14.45" customHeight="1" x14ac:dyDescent="0.2">
      <c r="B45" s="20"/>
      <c r="L45" s="20"/>
    </row>
    <row r="46" spans="2:12" ht="14.45" customHeight="1" x14ac:dyDescent="0.2">
      <c r="B46" s="20"/>
      <c r="L46" s="20"/>
    </row>
    <row r="47" spans="2:12" ht="14.45" customHeight="1" x14ac:dyDescent="0.2">
      <c r="B47" s="20"/>
      <c r="L47" s="20"/>
    </row>
    <row r="48" spans="2:12" ht="14.45" customHeight="1" x14ac:dyDescent="0.2">
      <c r="B48" s="20"/>
      <c r="L48" s="20"/>
    </row>
    <row r="49" spans="2:12" ht="14.45" customHeight="1" x14ac:dyDescent="0.2">
      <c r="B49" s="20"/>
      <c r="L49" s="20"/>
    </row>
    <row r="50" spans="2:12" s="1" customFormat="1" ht="14.45" customHeight="1" x14ac:dyDescent="0.2">
      <c r="B50" s="33"/>
      <c r="D50" s="45" t="s">
        <v>49</v>
      </c>
      <c r="E50" s="46"/>
      <c r="F50" s="46"/>
      <c r="G50" s="45" t="s">
        <v>50</v>
      </c>
      <c r="H50" s="46"/>
      <c r="I50" s="46"/>
      <c r="J50" s="46"/>
      <c r="K50" s="46"/>
      <c r="L50" s="33"/>
    </row>
    <row r="51" spans="2:12" x14ac:dyDescent="0.2">
      <c r="B51" s="20"/>
      <c r="L51" s="20"/>
    </row>
    <row r="52" spans="2:12" x14ac:dyDescent="0.2">
      <c r="B52" s="20"/>
      <c r="L52" s="20"/>
    </row>
    <row r="53" spans="2:12" x14ac:dyDescent="0.2">
      <c r="B53" s="20"/>
      <c r="L53" s="20"/>
    </row>
    <row r="54" spans="2:12" x14ac:dyDescent="0.2">
      <c r="B54" s="20"/>
      <c r="L54" s="20"/>
    </row>
    <row r="55" spans="2:12" x14ac:dyDescent="0.2">
      <c r="B55" s="20"/>
      <c r="L55" s="20"/>
    </row>
    <row r="56" spans="2:12" x14ac:dyDescent="0.2">
      <c r="B56" s="20"/>
      <c r="L56" s="20"/>
    </row>
    <row r="57" spans="2:12" x14ac:dyDescent="0.2">
      <c r="B57" s="20"/>
      <c r="L57" s="20"/>
    </row>
    <row r="58" spans="2:12" x14ac:dyDescent="0.2">
      <c r="B58" s="20"/>
      <c r="L58" s="20"/>
    </row>
    <row r="59" spans="2:12" x14ac:dyDescent="0.2">
      <c r="B59" s="20"/>
      <c r="L59" s="20"/>
    </row>
    <row r="60" spans="2:12" x14ac:dyDescent="0.2">
      <c r="B60" s="20"/>
      <c r="L60" s="20"/>
    </row>
    <row r="61" spans="2:12" s="1" customFormat="1" ht="12.75" x14ac:dyDescent="0.2">
      <c r="B61" s="33"/>
      <c r="D61" s="47" t="s">
        <v>51</v>
      </c>
      <c r="E61" s="35"/>
      <c r="F61" s="115" t="s">
        <v>52</v>
      </c>
      <c r="G61" s="47" t="s">
        <v>51</v>
      </c>
      <c r="H61" s="35"/>
      <c r="I61" s="35"/>
      <c r="J61" s="116" t="s">
        <v>52</v>
      </c>
      <c r="K61" s="35"/>
      <c r="L61" s="33"/>
    </row>
    <row r="62" spans="2:12" x14ac:dyDescent="0.2">
      <c r="B62" s="20"/>
      <c r="L62" s="20"/>
    </row>
    <row r="63" spans="2:12" x14ac:dyDescent="0.2">
      <c r="B63" s="20"/>
      <c r="L63" s="20"/>
    </row>
    <row r="64" spans="2:12" x14ac:dyDescent="0.2">
      <c r="B64" s="20"/>
      <c r="L64" s="20"/>
    </row>
    <row r="65" spans="2:12" s="1" customFormat="1" ht="12.75" x14ac:dyDescent="0.2">
      <c r="B65" s="33"/>
      <c r="D65" s="45" t="s">
        <v>53</v>
      </c>
      <c r="E65" s="46"/>
      <c r="F65" s="46"/>
      <c r="G65" s="45" t="s">
        <v>54</v>
      </c>
      <c r="H65" s="46"/>
      <c r="I65" s="46"/>
      <c r="J65" s="46"/>
      <c r="K65" s="46"/>
      <c r="L65" s="33"/>
    </row>
    <row r="66" spans="2:12" x14ac:dyDescent="0.2">
      <c r="B66" s="20"/>
      <c r="L66" s="20"/>
    </row>
    <row r="67" spans="2:12" x14ac:dyDescent="0.2">
      <c r="B67" s="20"/>
      <c r="L67" s="20"/>
    </row>
    <row r="68" spans="2:12" x14ac:dyDescent="0.2">
      <c r="B68" s="20"/>
      <c r="L68" s="20"/>
    </row>
    <row r="69" spans="2:12" x14ac:dyDescent="0.2">
      <c r="B69" s="20"/>
      <c r="L69" s="20"/>
    </row>
    <row r="70" spans="2:12" x14ac:dyDescent="0.2">
      <c r="B70" s="20"/>
      <c r="L70" s="20"/>
    </row>
    <row r="71" spans="2:12" x14ac:dyDescent="0.2">
      <c r="B71" s="20"/>
      <c r="L71" s="20"/>
    </row>
    <row r="72" spans="2:12" x14ac:dyDescent="0.2">
      <c r="B72" s="20"/>
      <c r="L72" s="20"/>
    </row>
    <row r="73" spans="2:12" x14ac:dyDescent="0.2">
      <c r="B73" s="20"/>
      <c r="L73" s="20"/>
    </row>
    <row r="74" spans="2:12" x14ac:dyDescent="0.2">
      <c r="B74" s="20"/>
      <c r="L74" s="20"/>
    </row>
    <row r="75" spans="2:12" x14ac:dyDescent="0.2">
      <c r="B75" s="20"/>
      <c r="L75" s="20"/>
    </row>
    <row r="76" spans="2:12" s="1" customFormat="1" ht="12.75" x14ac:dyDescent="0.2">
      <c r="B76" s="33"/>
      <c r="D76" s="47" t="s">
        <v>51</v>
      </c>
      <c r="E76" s="35"/>
      <c r="F76" s="115" t="s">
        <v>52</v>
      </c>
      <c r="G76" s="47" t="s">
        <v>51</v>
      </c>
      <c r="H76" s="35"/>
      <c r="I76" s="35"/>
      <c r="J76" s="116" t="s">
        <v>52</v>
      </c>
      <c r="K76" s="35"/>
      <c r="L76" s="33"/>
    </row>
    <row r="77" spans="2:12" s="1" customFormat="1" ht="14.45" customHeight="1" x14ac:dyDescent="0.2"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33"/>
    </row>
    <row r="81" spans="2:47" s="1" customFormat="1" ht="6.95" customHeight="1" x14ac:dyDescent="0.2"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33"/>
    </row>
    <row r="82" spans="2:47" s="1" customFormat="1" ht="24.95" customHeight="1" x14ac:dyDescent="0.2">
      <c r="B82" s="33"/>
      <c r="C82" s="21" t="s">
        <v>121</v>
      </c>
      <c r="L82" s="33"/>
    </row>
    <row r="83" spans="2:47" s="1" customFormat="1" ht="6.95" customHeight="1" x14ac:dyDescent="0.2">
      <c r="B83" s="33"/>
      <c r="L83" s="33"/>
    </row>
    <row r="84" spans="2:47" s="1" customFormat="1" ht="12" customHeight="1" x14ac:dyDescent="0.2">
      <c r="B84" s="33"/>
      <c r="C84" s="27" t="s">
        <v>13</v>
      </c>
      <c r="L84" s="33"/>
    </row>
    <row r="85" spans="2:47" s="1" customFormat="1" ht="16.5" customHeight="1" x14ac:dyDescent="0.2">
      <c r="B85" s="33"/>
      <c r="E85" s="256" t="str">
        <f>E7</f>
        <v>Bratislava KS IZS Tomášikova 28A - rekonštrukcia priestorov</v>
      </c>
      <c r="F85" s="257"/>
      <c r="G85" s="257"/>
      <c r="H85" s="257"/>
      <c r="L85" s="33"/>
    </row>
    <row r="86" spans="2:47" s="1" customFormat="1" ht="12" customHeight="1" x14ac:dyDescent="0.2">
      <c r="B86" s="33"/>
      <c r="C86" s="27" t="s">
        <v>119</v>
      </c>
      <c r="L86" s="33"/>
    </row>
    <row r="87" spans="2:47" s="1" customFormat="1" ht="30" customHeight="1" x14ac:dyDescent="0.2">
      <c r="B87" s="33"/>
      <c r="E87" s="237" t="str">
        <f>E9</f>
        <v>6 - E.1.8 Slaboprúdové rozvody, štruktúrované káblové rozvody</v>
      </c>
      <c r="F87" s="255"/>
      <c r="G87" s="255"/>
      <c r="H87" s="255"/>
      <c r="L87" s="33"/>
    </row>
    <row r="88" spans="2:47" s="1" customFormat="1" ht="6.95" customHeight="1" x14ac:dyDescent="0.2">
      <c r="B88" s="33"/>
      <c r="L88" s="33"/>
    </row>
    <row r="89" spans="2:47" s="1" customFormat="1" ht="12" customHeight="1" x14ac:dyDescent="0.2">
      <c r="B89" s="33"/>
      <c r="C89" s="27" t="s">
        <v>17</v>
      </c>
      <c r="F89" s="25" t="str">
        <f>F12</f>
        <v>Bratislava</v>
      </c>
      <c r="I89" s="27" t="s">
        <v>19</v>
      </c>
      <c r="J89" s="56" t="str">
        <f>IF(J12="","",J12)</f>
        <v>14. 6. 2022</v>
      </c>
      <c r="L89" s="33"/>
    </row>
    <row r="90" spans="2:47" s="1" customFormat="1" ht="6.95" customHeight="1" x14ac:dyDescent="0.2">
      <c r="B90" s="33"/>
      <c r="L90" s="33"/>
    </row>
    <row r="91" spans="2:47" s="1" customFormat="1" ht="25.7" customHeight="1" x14ac:dyDescent="0.2">
      <c r="B91" s="33"/>
      <c r="C91" s="27" t="s">
        <v>21</v>
      </c>
      <c r="F91" s="25" t="str">
        <f>E15</f>
        <v xml:space="preserve"> </v>
      </c>
      <c r="I91" s="27" t="s">
        <v>27</v>
      </c>
      <c r="J91" s="30" t="str">
        <f>E21</f>
        <v>expo AIR s.r.o. Ing. arch. Milan Rožník</v>
      </c>
      <c r="L91" s="33"/>
    </row>
    <row r="92" spans="2:47" s="1" customFormat="1" ht="15.2" customHeight="1" x14ac:dyDescent="0.2">
      <c r="B92" s="33"/>
      <c r="C92" s="27" t="s">
        <v>25</v>
      </c>
      <c r="F92" s="25" t="str">
        <f>IF(E18="","",E18)</f>
        <v>Vyplň údaj</v>
      </c>
      <c r="I92" s="27" t="s">
        <v>31</v>
      </c>
      <c r="J92" s="30" t="str">
        <f>E24</f>
        <v>Lacková</v>
      </c>
      <c r="L92" s="33"/>
    </row>
    <row r="93" spans="2:47" s="1" customFormat="1" ht="10.35" customHeight="1" x14ac:dyDescent="0.2">
      <c r="B93" s="33"/>
      <c r="L93" s="33"/>
    </row>
    <row r="94" spans="2:47" s="1" customFormat="1" ht="29.25" customHeight="1" x14ac:dyDescent="0.2">
      <c r="B94" s="33"/>
      <c r="C94" s="117" t="s">
        <v>122</v>
      </c>
      <c r="D94" s="101"/>
      <c r="E94" s="101"/>
      <c r="F94" s="101"/>
      <c r="G94" s="101"/>
      <c r="H94" s="101"/>
      <c r="I94" s="101"/>
      <c r="J94" s="118" t="s">
        <v>123</v>
      </c>
      <c r="K94" s="101"/>
      <c r="L94" s="33"/>
    </row>
    <row r="95" spans="2:47" s="1" customFormat="1" ht="10.35" customHeight="1" x14ac:dyDescent="0.2">
      <c r="B95" s="33"/>
      <c r="L95" s="33"/>
    </row>
    <row r="96" spans="2:47" s="1" customFormat="1" ht="22.9" customHeight="1" x14ac:dyDescent="0.2">
      <c r="B96" s="33"/>
      <c r="C96" s="119" t="s">
        <v>124</v>
      </c>
      <c r="J96" s="70">
        <f>J121</f>
        <v>0</v>
      </c>
      <c r="L96" s="33"/>
      <c r="AU96" s="17" t="s">
        <v>125</v>
      </c>
    </row>
    <row r="97" spans="2:12" s="8" customFormat="1" ht="24.95" customHeight="1" x14ac:dyDescent="0.2">
      <c r="B97" s="120"/>
      <c r="D97" s="121" t="s">
        <v>2854</v>
      </c>
      <c r="E97" s="122"/>
      <c r="F97" s="122"/>
      <c r="G97" s="122"/>
      <c r="H97" s="122"/>
      <c r="I97" s="122"/>
      <c r="J97" s="123">
        <f>J122</f>
        <v>0</v>
      </c>
      <c r="L97" s="120"/>
    </row>
    <row r="98" spans="2:12" s="9" customFormat="1" ht="19.899999999999999" customHeight="1" x14ac:dyDescent="0.2">
      <c r="B98" s="124"/>
      <c r="D98" s="125" t="s">
        <v>2855</v>
      </c>
      <c r="E98" s="126"/>
      <c r="F98" s="126"/>
      <c r="G98" s="126"/>
      <c r="H98" s="126"/>
      <c r="I98" s="126"/>
      <c r="J98" s="127">
        <f>J123</f>
        <v>0</v>
      </c>
      <c r="L98" s="124"/>
    </row>
    <row r="99" spans="2:12" s="9" customFormat="1" ht="19.899999999999999" customHeight="1" x14ac:dyDescent="0.2">
      <c r="B99" s="124"/>
      <c r="D99" s="125" t="s">
        <v>2856</v>
      </c>
      <c r="E99" s="126"/>
      <c r="F99" s="126"/>
      <c r="G99" s="126"/>
      <c r="H99" s="126"/>
      <c r="I99" s="126"/>
      <c r="J99" s="127">
        <f>J127</f>
        <v>0</v>
      </c>
      <c r="L99" s="124"/>
    </row>
    <row r="100" spans="2:12" s="9" customFormat="1" ht="19.899999999999999" customHeight="1" x14ac:dyDescent="0.2">
      <c r="B100" s="124"/>
      <c r="D100" s="125" t="s">
        <v>2857</v>
      </c>
      <c r="E100" s="126"/>
      <c r="F100" s="126"/>
      <c r="G100" s="126"/>
      <c r="H100" s="126"/>
      <c r="I100" s="126"/>
      <c r="J100" s="127">
        <f>J145</f>
        <v>0</v>
      </c>
      <c r="L100" s="124"/>
    </row>
    <row r="101" spans="2:12" s="8" customFormat="1" ht="24.95" customHeight="1" x14ac:dyDescent="0.2">
      <c r="B101" s="120"/>
      <c r="D101" s="121" t="s">
        <v>152</v>
      </c>
      <c r="E101" s="122"/>
      <c r="F101" s="122"/>
      <c r="G101" s="122"/>
      <c r="H101" s="122"/>
      <c r="I101" s="122"/>
      <c r="J101" s="123">
        <f>J149</f>
        <v>0</v>
      </c>
      <c r="L101" s="120"/>
    </row>
    <row r="102" spans="2:12" s="1" customFormat="1" ht="21.75" customHeight="1" x14ac:dyDescent="0.2">
      <c r="B102" s="33"/>
      <c r="L102" s="33"/>
    </row>
    <row r="103" spans="2:12" s="1" customFormat="1" ht="6.95" customHeight="1" x14ac:dyDescent="0.2">
      <c r="B103" s="48"/>
      <c r="C103" s="49"/>
      <c r="D103" s="49"/>
      <c r="E103" s="49"/>
      <c r="F103" s="49"/>
      <c r="G103" s="49"/>
      <c r="H103" s="49"/>
      <c r="I103" s="49"/>
      <c r="J103" s="49"/>
      <c r="K103" s="49"/>
      <c r="L103" s="33"/>
    </row>
    <row r="107" spans="2:12" s="1" customFormat="1" ht="6.95" customHeight="1" x14ac:dyDescent="0.2">
      <c r="B107" s="50"/>
      <c r="C107" s="51"/>
      <c r="D107" s="51"/>
      <c r="E107" s="51"/>
      <c r="F107" s="51"/>
      <c r="G107" s="51"/>
      <c r="H107" s="51"/>
      <c r="I107" s="51"/>
      <c r="J107" s="51"/>
      <c r="K107" s="51"/>
      <c r="L107" s="33"/>
    </row>
    <row r="108" spans="2:12" s="1" customFormat="1" ht="24.95" customHeight="1" x14ac:dyDescent="0.2">
      <c r="B108" s="33"/>
      <c r="C108" s="21" t="s">
        <v>153</v>
      </c>
      <c r="L108" s="33"/>
    </row>
    <row r="109" spans="2:12" s="1" customFormat="1" ht="6.95" customHeight="1" x14ac:dyDescent="0.2">
      <c r="B109" s="33"/>
      <c r="L109" s="33"/>
    </row>
    <row r="110" spans="2:12" s="1" customFormat="1" ht="12" customHeight="1" x14ac:dyDescent="0.2">
      <c r="B110" s="33"/>
      <c r="C110" s="27" t="s">
        <v>13</v>
      </c>
      <c r="L110" s="33"/>
    </row>
    <row r="111" spans="2:12" s="1" customFormat="1" ht="16.5" customHeight="1" x14ac:dyDescent="0.2">
      <c r="B111" s="33"/>
      <c r="E111" s="256" t="str">
        <f>E7</f>
        <v>Bratislava KS IZS Tomášikova 28A - rekonštrukcia priestorov</v>
      </c>
      <c r="F111" s="257"/>
      <c r="G111" s="257"/>
      <c r="H111" s="257"/>
      <c r="L111" s="33"/>
    </row>
    <row r="112" spans="2:12" s="1" customFormat="1" ht="12" customHeight="1" x14ac:dyDescent="0.2">
      <c r="B112" s="33"/>
      <c r="C112" s="27" t="s">
        <v>119</v>
      </c>
      <c r="L112" s="33"/>
    </row>
    <row r="113" spans="2:65" s="1" customFormat="1" ht="30" customHeight="1" x14ac:dyDescent="0.2">
      <c r="B113" s="33"/>
      <c r="E113" s="237" t="str">
        <f>E9</f>
        <v>6 - E.1.8 Slaboprúdové rozvody, štruktúrované káblové rozvody</v>
      </c>
      <c r="F113" s="255"/>
      <c r="G113" s="255"/>
      <c r="H113" s="255"/>
      <c r="L113" s="33"/>
    </row>
    <row r="114" spans="2:65" s="1" customFormat="1" ht="6.95" customHeight="1" x14ac:dyDescent="0.2">
      <c r="B114" s="33"/>
      <c r="L114" s="33"/>
    </row>
    <row r="115" spans="2:65" s="1" customFormat="1" ht="12" customHeight="1" x14ac:dyDescent="0.2">
      <c r="B115" s="33"/>
      <c r="C115" s="27" t="s">
        <v>17</v>
      </c>
      <c r="F115" s="25" t="str">
        <f>F12</f>
        <v>Bratislava</v>
      </c>
      <c r="I115" s="27" t="s">
        <v>19</v>
      </c>
      <c r="J115" s="56" t="str">
        <f>IF(J12="","",J12)</f>
        <v>14. 6. 2022</v>
      </c>
      <c r="L115" s="33"/>
    </row>
    <row r="116" spans="2:65" s="1" customFormat="1" ht="6.95" customHeight="1" x14ac:dyDescent="0.2">
      <c r="B116" s="33"/>
      <c r="L116" s="33"/>
    </row>
    <row r="117" spans="2:65" s="1" customFormat="1" ht="25.7" customHeight="1" x14ac:dyDescent="0.2">
      <c r="B117" s="33"/>
      <c r="C117" s="27" t="s">
        <v>21</v>
      </c>
      <c r="F117" s="25" t="str">
        <f>E15</f>
        <v xml:space="preserve"> </v>
      </c>
      <c r="I117" s="27" t="s">
        <v>27</v>
      </c>
      <c r="J117" s="30" t="str">
        <f>E21</f>
        <v>expo AIR s.r.o. Ing. arch. Milan Rožník</v>
      </c>
      <c r="L117" s="33"/>
    </row>
    <row r="118" spans="2:65" s="1" customFormat="1" ht="15.2" customHeight="1" x14ac:dyDescent="0.2">
      <c r="B118" s="33"/>
      <c r="C118" s="27" t="s">
        <v>25</v>
      </c>
      <c r="F118" s="25" t="str">
        <f>IF(E18="","",E18)</f>
        <v>Vyplň údaj</v>
      </c>
      <c r="I118" s="27" t="s">
        <v>31</v>
      </c>
      <c r="J118" s="30" t="str">
        <f>E24</f>
        <v>Lacková</v>
      </c>
      <c r="L118" s="33"/>
    </row>
    <row r="119" spans="2:65" s="1" customFormat="1" ht="10.35" customHeight="1" x14ac:dyDescent="0.2">
      <c r="B119" s="33"/>
      <c r="L119" s="33"/>
    </row>
    <row r="120" spans="2:65" s="10" customFormat="1" ht="29.25" customHeight="1" x14ac:dyDescent="0.2">
      <c r="B120" s="128"/>
      <c r="C120" s="129" t="s">
        <v>154</v>
      </c>
      <c r="D120" s="130" t="s">
        <v>61</v>
      </c>
      <c r="E120" s="130" t="s">
        <v>57</v>
      </c>
      <c r="F120" s="130" t="s">
        <v>58</v>
      </c>
      <c r="G120" s="130" t="s">
        <v>155</v>
      </c>
      <c r="H120" s="130" t="s">
        <v>156</v>
      </c>
      <c r="I120" s="130" t="s">
        <v>157</v>
      </c>
      <c r="J120" s="131" t="s">
        <v>123</v>
      </c>
      <c r="K120" s="132" t="s">
        <v>158</v>
      </c>
      <c r="L120" s="128"/>
      <c r="M120" s="63" t="s">
        <v>1</v>
      </c>
      <c r="N120" s="64" t="s">
        <v>40</v>
      </c>
      <c r="O120" s="64" t="s">
        <v>159</v>
      </c>
      <c r="P120" s="64" t="s">
        <v>160</v>
      </c>
      <c r="Q120" s="64" t="s">
        <v>161</v>
      </c>
      <c r="R120" s="64" t="s">
        <v>162</v>
      </c>
      <c r="S120" s="64" t="s">
        <v>163</v>
      </c>
      <c r="T120" s="65" t="s">
        <v>164</v>
      </c>
    </row>
    <row r="121" spans="2:65" s="1" customFormat="1" ht="22.9" customHeight="1" x14ac:dyDescent="0.25">
      <c r="B121" s="33"/>
      <c r="C121" s="68" t="s">
        <v>124</v>
      </c>
      <c r="J121" s="133">
        <f>BK121</f>
        <v>0</v>
      </c>
      <c r="L121" s="33"/>
      <c r="M121" s="66"/>
      <c r="N121" s="57"/>
      <c r="O121" s="57"/>
      <c r="P121" s="134">
        <f>P122+P149</f>
        <v>0</v>
      </c>
      <c r="Q121" s="57"/>
      <c r="R121" s="134">
        <f>R122+R149</f>
        <v>0</v>
      </c>
      <c r="S121" s="57"/>
      <c r="T121" s="135">
        <f>T122+T149</f>
        <v>0</v>
      </c>
      <c r="AT121" s="17" t="s">
        <v>75</v>
      </c>
      <c r="AU121" s="17" t="s">
        <v>125</v>
      </c>
      <c r="BK121" s="136">
        <f>BK122+BK149</f>
        <v>0</v>
      </c>
    </row>
    <row r="122" spans="2:65" s="11" customFormat="1" ht="25.9" customHeight="1" x14ac:dyDescent="0.2">
      <c r="B122" s="137"/>
      <c r="D122" s="138" t="s">
        <v>75</v>
      </c>
      <c r="E122" s="139" t="s">
        <v>2858</v>
      </c>
      <c r="F122" s="139" t="s">
        <v>2859</v>
      </c>
      <c r="I122" s="140"/>
      <c r="J122" s="141">
        <f>BK122</f>
        <v>0</v>
      </c>
      <c r="L122" s="137"/>
      <c r="M122" s="142"/>
      <c r="P122" s="143">
        <f>P123+P127+P145</f>
        <v>0</v>
      </c>
      <c r="R122" s="143">
        <f>R123+R127+R145</f>
        <v>0</v>
      </c>
      <c r="T122" s="144">
        <f>T123+T127+T145</f>
        <v>0</v>
      </c>
      <c r="AR122" s="138" t="s">
        <v>81</v>
      </c>
      <c r="AT122" s="145" t="s">
        <v>75</v>
      </c>
      <c r="AU122" s="145" t="s">
        <v>76</v>
      </c>
      <c r="AY122" s="138" t="s">
        <v>167</v>
      </c>
      <c r="BK122" s="146">
        <f>BK123+BK127+BK145</f>
        <v>0</v>
      </c>
    </row>
    <row r="123" spans="2:65" s="11" customFormat="1" ht="22.9" customHeight="1" x14ac:dyDescent="0.2">
      <c r="B123" s="137"/>
      <c r="D123" s="138" t="s">
        <v>75</v>
      </c>
      <c r="E123" s="147" t="s">
        <v>2860</v>
      </c>
      <c r="F123" s="147" t="s">
        <v>2861</v>
      </c>
      <c r="I123" s="140"/>
      <c r="J123" s="148">
        <f>BK123</f>
        <v>0</v>
      </c>
      <c r="L123" s="137"/>
      <c r="M123" s="142"/>
      <c r="P123" s="143">
        <f>SUM(P124:P125)</f>
        <v>0</v>
      </c>
      <c r="R123" s="143">
        <f>SUM(R124:R125)</f>
        <v>0</v>
      </c>
      <c r="T123" s="144">
        <f>SUM(T124:T125)</f>
        <v>0</v>
      </c>
      <c r="AR123" s="138" t="s">
        <v>81</v>
      </c>
      <c r="AT123" s="145" t="s">
        <v>75</v>
      </c>
      <c r="AU123" s="145" t="s">
        <v>81</v>
      </c>
      <c r="AY123" s="138" t="s">
        <v>167</v>
      </c>
      <c r="BK123" s="146">
        <f>SUM(BK124:BK126)</f>
        <v>0</v>
      </c>
    </row>
    <row r="124" spans="2:65" s="1" customFormat="1" ht="24.2" customHeight="1" x14ac:dyDescent="0.2">
      <c r="B124" s="149"/>
      <c r="C124" s="150" t="s">
        <v>81</v>
      </c>
      <c r="D124" s="150" t="s">
        <v>169</v>
      </c>
      <c r="E124" s="151" t="s">
        <v>2862</v>
      </c>
      <c r="F124" s="152" t="s">
        <v>2863</v>
      </c>
      <c r="G124" s="153" t="s">
        <v>254</v>
      </c>
      <c r="H124" s="154">
        <v>1</v>
      </c>
      <c r="I124" s="155"/>
      <c r="J124" s="154">
        <f>ROUND(I124*H124,3)</f>
        <v>0</v>
      </c>
      <c r="K124" s="156"/>
      <c r="L124" s="33"/>
      <c r="M124" s="157" t="s">
        <v>1</v>
      </c>
      <c r="N124" s="158" t="s">
        <v>42</v>
      </c>
      <c r="P124" s="159">
        <f>O124*H124</f>
        <v>0</v>
      </c>
      <c r="Q124" s="159">
        <v>0</v>
      </c>
      <c r="R124" s="159">
        <f>Q124*H124</f>
        <v>0</v>
      </c>
      <c r="S124" s="159">
        <v>0</v>
      </c>
      <c r="T124" s="160">
        <f>S124*H124</f>
        <v>0</v>
      </c>
      <c r="AR124" s="161" t="s">
        <v>91</v>
      </c>
      <c r="AT124" s="161" t="s">
        <v>169</v>
      </c>
      <c r="AU124" s="161" t="s">
        <v>85</v>
      </c>
      <c r="AY124" s="17" t="s">
        <v>167</v>
      </c>
      <c r="BE124" s="96">
        <f>IF(N124="základná",J124,0)</f>
        <v>0</v>
      </c>
      <c r="BF124" s="96">
        <f>IF(N124="znížená",J124,0)</f>
        <v>0</v>
      </c>
      <c r="BG124" s="96">
        <f>IF(N124="zákl. prenesená",J124,0)</f>
        <v>0</v>
      </c>
      <c r="BH124" s="96">
        <f>IF(N124="zníž. prenesená",J124,0)</f>
        <v>0</v>
      </c>
      <c r="BI124" s="96">
        <f>IF(N124="nulová",J124,0)</f>
        <v>0</v>
      </c>
      <c r="BJ124" s="17" t="s">
        <v>85</v>
      </c>
      <c r="BK124" s="162">
        <f>ROUND(I124*H124,3)</f>
        <v>0</v>
      </c>
      <c r="BL124" s="17" t="s">
        <v>91</v>
      </c>
      <c r="BM124" s="161" t="s">
        <v>85</v>
      </c>
    </row>
    <row r="125" spans="2:65" s="1" customFormat="1" ht="66.75" customHeight="1" x14ac:dyDescent="0.2">
      <c r="B125" s="149"/>
      <c r="C125" s="150" t="s">
        <v>85</v>
      </c>
      <c r="D125" s="150" t="s">
        <v>169</v>
      </c>
      <c r="E125" s="151" t="s">
        <v>2864</v>
      </c>
      <c r="F125" s="152" t="s">
        <v>2865</v>
      </c>
      <c r="G125" s="153" t="s">
        <v>254</v>
      </c>
      <c r="H125" s="154">
        <v>1</v>
      </c>
      <c r="I125" s="155">
        <v>0</v>
      </c>
      <c r="J125" s="154">
        <f>ROUND(I125*H125,3)</f>
        <v>0</v>
      </c>
      <c r="K125" s="156"/>
      <c r="L125" s="33"/>
      <c r="M125" s="157" t="s">
        <v>1</v>
      </c>
      <c r="N125" s="158" t="s">
        <v>42</v>
      </c>
      <c r="P125" s="159">
        <f>O125*H125</f>
        <v>0</v>
      </c>
      <c r="Q125" s="159">
        <v>0</v>
      </c>
      <c r="R125" s="159">
        <f>Q125*H125</f>
        <v>0</v>
      </c>
      <c r="S125" s="159">
        <v>0</v>
      </c>
      <c r="T125" s="160">
        <f>S125*H125</f>
        <v>0</v>
      </c>
      <c r="AR125" s="161" t="s">
        <v>91</v>
      </c>
      <c r="AT125" s="161" t="s">
        <v>169</v>
      </c>
      <c r="AU125" s="161" t="s">
        <v>85</v>
      </c>
      <c r="AY125" s="17" t="s">
        <v>167</v>
      </c>
      <c r="BE125" s="96">
        <f>IF(N125="základná",J125,0)</f>
        <v>0</v>
      </c>
      <c r="BF125" s="96">
        <f>IF(N125="znížená",J125,0)</f>
        <v>0</v>
      </c>
      <c r="BG125" s="96">
        <f>IF(N125="zákl. prenesená",J125,0)</f>
        <v>0</v>
      </c>
      <c r="BH125" s="96">
        <f>IF(N125="zníž. prenesená",J125,0)</f>
        <v>0</v>
      </c>
      <c r="BI125" s="96">
        <f>IF(N125="nulová",J125,0)</f>
        <v>0</v>
      </c>
      <c r="BJ125" s="17" t="s">
        <v>85</v>
      </c>
      <c r="BK125" s="162">
        <f>ROUND(I125*H125,3)</f>
        <v>0</v>
      </c>
      <c r="BL125" s="17" t="s">
        <v>91</v>
      </c>
      <c r="BM125" s="161" t="s">
        <v>91</v>
      </c>
    </row>
    <row r="126" spans="2:65" s="1" customFormat="1" ht="66.75" customHeight="1" x14ac:dyDescent="0.2">
      <c r="B126" s="149"/>
      <c r="C126" s="150">
        <v>3</v>
      </c>
      <c r="D126" s="150" t="s">
        <v>169</v>
      </c>
      <c r="E126" s="151" t="s">
        <v>3052</v>
      </c>
      <c r="F126" s="152" t="s">
        <v>3053</v>
      </c>
      <c r="G126" s="153" t="s">
        <v>254</v>
      </c>
      <c r="H126" s="154">
        <v>6</v>
      </c>
      <c r="I126" s="155"/>
      <c r="J126" s="154">
        <f>ROUND(I126*H126,3)</f>
        <v>0</v>
      </c>
      <c r="K126" s="206"/>
      <c r="L126" s="33"/>
      <c r="M126" s="157"/>
      <c r="N126" s="158"/>
      <c r="P126" s="159"/>
      <c r="Q126" s="159"/>
      <c r="R126" s="159"/>
      <c r="S126" s="159"/>
      <c r="T126" s="160"/>
      <c r="AR126" s="161" t="s">
        <v>91</v>
      </c>
      <c r="AT126" s="161" t="s">
        <v>169</v>
      </c>
      <c r="AU126" s="161" t="s">
        <v>85</v>
      </c>
      <c r="AY126" s="17" t="s">
        <v>167</v>
      </c>
      <c r="BE126" s="96">
        <f>IF(N126="základná",J126,0)</f>
        <v>0</v>
      </c>
      <c r="BF126" s="96">
        <f>IF(N126="znížená",J126,0)</f>
        <v>0</v>
      </c>
      <c r="BG126" s="96">
        <f>IF(N126="zákl. prenesená",J126,0)</f>
        <v>0</v>
      </c>
      <c r="BH126" s="96">
        <f>IF(N126="zníž. prenesená",J126,0)</f>
        <v>0</v>
      </c>
      <c r="BI126" s="96">
        <f>IF(N126="nulová",J126,0)</f>
        <v>0</v>
      </c>
      <c r="BJ126" s="17" t="s">
        <v>85</v>
      </c>
      <c r="BK126" s="162">
        <f>ROUND(I126*H126,3)</f>
        <v>0</v>
      </c>
      <c r="BL126" s="17" t="s">
        <v>91</v>
      </c>
      <c r="BM126" s="161" t="s">
        <v>91</v>
      </c>
    </row>
    <row r="127" spans="2:65" s="11" customFormat="1" ht="22.9" customHeight="1" x14ac:dyDescent="0.2">
      <c r="B127" s="137"/>
      <c r="D127" s="138" t="s">
        <v>75</v>
      </c>
      <c r="E127" s="147" t="s">
        <v>2866</v>
      </c>
      <c r="F127" s="147" t="s">
        <v>2867</v>
      </c>
      <c r="I127" s="140"/>
      <c r="J127" s="148">
        <f>BK127</f>
        <v>0</v>
      </c>
      <c r="L127" s="137"/>
      <c r="M127" s="142"/>
      <c r="P127" s="143">
        <f>SUM(P128:P144)</f>
        <v>0</v>
      </c>
      <c r="R127" s="143">
        <f>SUM(R128:R144)</f>
        <v>0</v>
      </c>
      <c r="T127" s="144">
        <f>SUM(T128:T144)</f>
        <v>0</v>
      </c>
      <c r="AR127" s="138" t="s">
        <v>81</v>
      </c>
      <c r="AT127" s="145" t="s">
        <v>75</v>
      </c>
      <c r="AU127" s="145" t="s">
        <v>81</v>
      </c>
      <c r="AY127" s="138" t="s">
        <v>167</v>
      </c>
      <c r="BK127" s="146">
        <f>SUM(BK128:BK144)</f>
        <v>0</v>
      </c>
    </row>
    <row r="128" spans="2:65" s="1" customFormat="1" ht="49.15" customHeight="1" x14ac:dyDescent="0.2">
      <c r="B128" s="149"/>
      <c r="C128" s="150">
        <v>4</v>
      </c>
      <c r="D128" s="150" t="s">
        <v>169</v>
      </c>
      <c r="E128" s="151" t="s">
        <v>2868</v>
      </c>
      <c r="F128" s="152" t="s">
        <v>2869</v>
      </c>
      <c r="G128" s="153" t="s">
        <v>306</v>
      </c>
      <c r="H128" s="154">
        <v>867</v>
      </c>
      <c r="I128" s="155"/>
      <c r="J128" s="154">
        <f t="shared" ref="J128:J144" si="0">ROUND(I128*H128,3)</f>
        <v>0</v>
      </c>
      <c r="K128" s="156"/>
      <c r="L128" s="33"/>
      <c r="M128" s="157" t="s">
        <v>1</v>
      </c>
      <c r="N128" s="158" t="s">
        <v>42</v>
      </c>
      <c r="P128" s="159">
        <f t="shared" ref="P128:P144" si="1">O128*H128</f>
        <v>0</v>
      </c>
      <c r="Q128" s="159">
        <v>0</v>
      </c>
      <c r="R128" s="159">
        <f t="shared" ref="R128:R144" si="2">Q128*H128</f>
        <v>0</v>
      </c>
      <c r="S128" s="159">
        <v>0</v>
      </c>
      <c r="T128" s="160">
        <f t="shared" ref="T128:T144" si="3">S128*H128</f>
        <v>0</v>
      </c>
      <c r="AR128" s="161" t="s">
        <v>91</v>
      </c>
      <c r="AT128" s="161" t="s">
        <v>169</v>
      </c>
      <c r="AU128" s="161" t="s">
        <v>85</v>
      </c>
      <c r="AY128" s="17" t="s">
        <v>167</v>
      </c>
      <c r="BE128" s="96">
        <f t="shared" ref="BE128:BE144" si="4">IF(N128="základná",J128,0)</f>
        <v>0</v>
      </c>
      <c r="BF128" s="96">
        <f t="shared" ref="BF128:BF144" si="5">IF(N128="znížená",J128,0)</f>
        <v>0</v>
      </c>
      <c r="BG128" s="96">
        <f t="shared" ref="BG128:BG144" si="6">IF(N128="zákl. prenesená",J128,0)</f>
        <v>0</v>
      </c>
      <c r="BH128" s="96">
        <f t="shared" ref="BH128:BH144" si="7">IF(N128="zníž. prenesená",J128,0)</f>
        <v>0</v>
      </c>
      <c r="BI128" s="96">
        <f t="shared" ref="BI128:BI144" si="8">IF(N128="nulová",J128,0)</f>
        <v>0</v>
      </c>
      <c r="BJ128" s="17" t="s">
        <v>85</v>
      </c>
      <c r="BK128" s="162">
        <f t="shared" ref="BK128:BK144" si="9">ROUND(I128*H128,3)</f>
        <v>0</v>
      </c>
      <c r="BL128" s="17" t="s">
        <v>91</v>
      </c>
      <c r="BM128" s="161" t="s">
        <v>97</v>
      </c>
    </row>
    <row r="129" spans="2:65" s="1" customFormat="1" ht="16.5" customHeight="1" x14ac:dyDescent="0.2">
      <c r="B129" s="149"/>
      <c r="C129" s="150">
        <v>5</v>
      </c>
      <c r="D129" s="150" t="s">
        <v>169</v>
      </c>
      <c r="E129" s="151" t="s">
        <v>2870</v>
      </c>
      <c r="F129" s="152" t="s">
        <v>2871</v>
      </c>
      <c r="G129" s="153" t="s">
        <v>306</v>
      </c>
      <c r="H129" s="154">
        <v>867</v>
      </c>
      <c r="I129" s="155"/>
      <c r="J129" s="154">
        <f t="shared" si="0"/>
        <v>0</v>
      </c>
      <c r="K129" s="156"/>
      <c r="L129" s="33"/>
      <c r="M129" s="157" t="s">
        <v>1</v>
      </c>
      <c r="N129" s="158" t="s">
        <v>42</v>
      </c>
      <c r="P129" s="159">
        <f t="shared" si="1"/>
        <v>0</v>
      </c>
      <c r="Q129" s="159">
        <v>0</v>
      </c>
      <c r="R129" s="159">
        <f t="shared" si="2"/>
        <v>0</v>
      </c>
      <c r="S129" s="159">
        <v>0</v>
      </c>
      <c r="T129" s="160">
        <f t="shared" si="3"/>
        <v>0</v>
      </c>
      <c r="AR129" s="161" t="s">
        <v>91</v>
      </c>
      <c r="AT129" s="161" t="s">
        <v>169</v>
      </c>
      <c r="AU129" s="161" t="s">
        <v>85</v>
      </c>
      <c r="AY129" s="17" t="s">
        <v>167</v>
      </c>
      <c r="BE129" s="96">
        <f t="shared" si="4"/>
        <v>0</v>
      </c>
      <c r="BF129" s="96">
        <f t="shared" si="5"/>
        <v>0</v>
      </c>
      <c r="BG129" s="96">
        <f t="shared" si="6"/>
        <v>0</v>
      </c>
      <c r="BH129" s="96">
        <f t="shared" si="7"/>
        <v>0</v>
      </c>
      <c r="BI129" s="96">
        <f t="shared" si="8"/>
        <v>0</v>
      </c>
      <c r="BJ129" s="17" t="s">
        <v>85</v>
      </c>
      <c r="BK129" s="162">
        <f t="shared" si="9"/>
        <v>0</v>
      </c>
      <c r="BL129" s="17" t="s">
        <v>91</v>
      </c>
      <c r="BM129" s="161" t="s">
        <v>103</v>
      </c>
    </row>
    <row r="130" spans="2:65" s="1" customFormat="1" ht="16.5" customHeight="1" x14ac:dyDescent="0.2">
      <c r="B130" s="149"/>
      <c r="C130" s="150">
        <v>6</v>
      </c>
      <c r="D130" s="150" t="s">
        <v>169</v>
      </c>
      <c r="E130" s="151" t="s">
        <v>2872</v>
      </c>
      <c r="F130" s="152" t="s">
        <v>2873</v>
      </c>
      <c r="G130" s="153" t="s">
        <v>306</v>
      </c>
      <c r="H130" s="154">
        <v>867</v>
      </c>
      <c r="I130" s="155"/>
      <c r="J130" s="154">
        <f t="shared" si="0"/>
        <v>0</v>
      </c>
      <c r="K130" s="156"/>
      <c r="L130" s="33"/>
      <c r="M130" s="157" t="s">
        <v>1</v>
      </c>
      <c r="N130" s="158" t="s">
        <v>42</v>
      </c>
      <c r="P130" s="159">
        <f t="shared" si="1"/>
        <v>0</v>
      </c>
      <c r="Q130" s="159">
        <v>0</v>
      </c>
      <c r="R130" s="159">
        <f t="shared" si="2"/>
        <v>0</v>
      </c>
      <c r="S130" s="159">
        <v>0</v>
      </c>
      <c r="T130" s="160">
        <f t="shared" si="3"/>
        <v>0</v>
      </c>
      <c r="AR130" s="161" t="s">
        <v>91</v>
      </c>
      <c r="AT130" s="161" t="s">
        <v>169</v>
      </c>
      <c r="AU130" s="161" t="s">
        <v>85</v>
      </c>
      <c r="AY130" s="17" t="s">
        <v>167</v>
      </c>
      <c r="BE130" s="96">
        <f t="shared" si="4"/>
        <v>0</v>
      </c>
      <c r="BF130" s="96">
        <f t="shared" si="5"/>
        <v>0</v>
      </c>
      <c r="BG130" s="96">
        <f t="shared" si="6"/>
        <v>0</v>
      </c>
      <c r="BH130" s="96">
        <f t="shared" si="7"/>
        <v>0</v>
      </c>
      <c r="BI130" s="96">
        <f t="shared" si="8"/>
        <v>0</v>
      </c>
      <c r="BJ130" s="17" t="s">
        <v>85</v>
      </c>
      <c r="BK130" s="162">
        <f t="shared" si="9"/>
        <v>0</v>
      </c>
      <c r="BL130" s="17" t="s">
        <v>91</v>
      </c>
      <c r="BM130" s="161" t="s">
        <v>191</v>
      </c>
    </row>
    <row r="131" spans="2:65" s="1" customFormat="1" ht="24.2" customHeight="1" x14ac:dyDescent="0.2">
      <c r="B131" s="149"/>
      <c r="C131" s="150">
        <v>7</v>
      </c>
      <c r="D131" s="150" t="s">
        <v>169</v>
      </c>
      <c r="E131" s="151" t="s">
        <v>2874</v>
      </c>
      <c r="F131" s="152" t="s">
        <v>2875</v>
      </c>
      <c r="G131" s="153" t="s">
        <v>254</v>
      </c>
      <c r="H131" s="154">
        <v>2</v>
      </c>
      <c r="I131" s="155"/>
      <c r="J131" s="154">
        <f t="shared" si="0"/>
        <v>0</v>
      </c>
      <c r="K131" s="156"/>
      <c r="L131" s="33"/>
      <c r="M131" s="157" t="s">
        <v>1</v>
      </c>
      <c r="N131" s="158" t="s">
        <v>42</v>
      </c>
      <c r="P131" s="159">
        <f t="shared" si="1"/>
        <v>0</v>
      </c>
      <c r="Q131" s="159">
        <v>0</v>
      </c>
      <c r="R131" s="159">
        <f t="shared" si="2"/>
        <v>0</v>
      </c>
      <c r="S131" s="159">
        <v>0</v>
      </c>
      <c r="T131" s="160">
        <f t="shared" si="3"/>
        <v>0</v>
      </c>
      <c r="AR131" s="161" t="s">
        <v>91</v>
      </c>
      <c r="AT131" s="161" t="s">
        <v>169</v>
      </c>
      <c r="AU131" s="161" t="s">
        <v>85</v>
      </c>
      <c r="AY131" s="17" t="s">
        <v>167</v>
      </c>
      <c r="BE131" s="96">
        <f t="shared" si="4"/>
        <v>0</v>
      </c>
      <c r="BF131" s="96">
        <f t="shared" si="5"/>
        <v>0</v>
      </c>
      <c r="BG131" s="96">
        <f t="shared" si="6"/>
        <v>0</v>
      </c>
      <c r="BH131" s="96">
        <f t="shared" si="7"/>
        <v>0</v>
      </c>
      <c r="BI131" s="96">
        <f t="shared" si="8"/>
        <v>0</v>
      </c>
      <c r="BJ131" s="17" t="s">
        <v>85</v>
      </c>
      <c r="BK131" s="162">
        <f t="shared" si="9"/>
        <v>0</v>
      </c>
      <c r="BL131" s="17" t="s">
        <v>91</v>
      </c>
      <c r="BM131" s="161" t="s">
        <v>194</v>
      </c>
    </row>
    <row r="132" spans="2:65" s="1" customFormat="1" ht="16.5" customHeight="1" x14ac:dyDescent="0.2">
      <c r="B132" s="149"/>
      <c r="C132" s="150">
        <v>8</v>
      </c>
      <c r="D132" s="150" t="s">
        <v>169</v>
      </c>
      <c r="E132" s="151" t="s">
        <v>2876</v>
      </c>
      <c r="F132" s="152" t="s">
        <v>2877</v>
      </c>
      <c r="G132" s="153" t="s">
        <v>254</v>
      </c>
      <c r="H132" s="154">
        <v>100</v>
      </c>
      <c r="I132" s="155"/>
      <c r="J132" s="154">
        <f t="shared" si="0"/>
        <v>0</v>
      </c>
      <c r="K132" s="156"/>
      <c r="L132" s="33"/>
      <c r="M132" s="157" t="s">
        <v>1</v>
      </c>
      <c r="N132" s="158" t="s">
        <v>42</v>
      </c>
      <c r="P132" s="159">
        <f t="shared" si="1"/>
        <v>0</v>
      </c>
      <c r="Q132" s="159">
        <v>0</v>
      </c>
      <c r="R132" s="159">
        <f t="shared" si="2"/>
        <v>0</v>
      </c>
      <c r="S132" s="159">
        <v>0</v>
      </c>
      <c r="T132" s="160">
        <f t="shared" si="3"/>
        <v>0</v>
      </c>
      <c r="AR132" s="161" t="s">
        <v>91</v>
      </c>
      <c r="AT132" s="161" t="s">
        <v>169</v>
      </c>
      <c r="AU132" s="161" t="s">
        <v>85</v>
      </c>
      <c r="AY132" s="17" t="s">
        <v>167</v>
      </c>
      <c r="BE132" s="96">
        <f t="shared" si="4"/>
        <v>0</v>
      </c>
      <c r="BF132" s="96">
        <f t="shared" si="5"/>
        <v>0</v>
      </c>
      <c r="BG132" s="96">
        <f t="shared" si="6"/>
        <v>0</v>
      </c>
      <c r="BH132" s="96">
        <f t="shared" si="7"/>
        <v>0</v>
      </c>
      <c r="BI132" s="96">
        <f t="shared" si="8"/>
        <v>0</v>
      </c>
      <c r="BJ132" s="17" t="s">
        <v>85</v>
      </c>
      <c r="BK132" s="162">
        <f t="shared" si="9"/>
        <v>0</v>
      </c>
      <c r="BL132" s="17" t="s">
        <v>91</v>
      </c>
      <c r="BM132" s="161" t="s">
        <v>198</v>
      </c>
    </row>
    <row r="133" spans="2:65" s="1" customFormat="1" ht="16.5" customHeight="1" x14ac:dyDescent="0.2">
      <c r="B133" s="149"/>
      <c r="C133" s="150">
        <v>9</v>
      </c>
      <c r="D133" s="150" t="s">
        <v>169</v>
      </c>
      <c r="E133" s="151" t="s">
        <v>2878</v>
      </c>
      <c r="F133" s="152" t="s">
        <v>2879</v>
      </c>
      <c r="G133" s="153" t="s">
        <v>254</v>
      </c>
      <c r="H133" s="154">
        <v>100</v>
      </c>
      <c r="I133" s="155"/>
      <c r="J133" s="154">
        <f t="shared" si="0"/>
        <v>0</v>
      </c>
      <c r="K133" s="156"/>
      <c r="L133" s="33"/>
      <c r="M133" s="157" t="s">
        <v>1</v>
      </c>
      <c r="N133" s="158" t="s">
        <v>42</v>
      </c>
      <c r="P133" s="159">
        <f t="shared" si="1"/>
        <v>0</v>
      </c>
      <c r="Q133" s="159">
        <v>0</v>
      </c>
      <c r="R133" s="159">
        <f t="shared" si="2"/>
        <v>0</v>
      </c>
      <c r="S133" s="159">
        <v>0</v>
      </c>
      <c r="T133" s="160">
        <f t="shared" si="3"/>
        <v>0</v>
      </c>
      <c r="AR133" s="161" t="s">
        <v>91</v>
      </c>
      <c r="AT133" s="161" t="s">
        <v>169</v>
      </c>
      <c r="AU133" s="161" t="s">
        <v>85</v>
      </c>
      <c r="AY133" s="17" t="s">
        <v>167</v>
      </c>
      <c r="BE133" s="96">
        <f t="shared" si="4"/>
        <v>0</v>
      </c>
      <c r="BF133" s="96">
        <f t="shared" si="5"/>
        <v>0</v>
      </c>
      <c r="BG133" s="96">
        <f t="shared" si="6"/>
        <v>0</v>
      </c>
      <c r="BH133" s="96">
        <f t="shared" si="7"/>
        <v>0</v>
      </c>
      <c r="BI133" s="96">
        <f t="shared" si="8"/>
        <v>0</v>
      </c>
      <c r="BJ133" s="17" t="s">
        <v>85</v>
      </c>
      <c r="BK133" s="162">
        <f t="shared" si="9"/>
        <v>0</v>
      </c>
      <c r="BL133" s="17" t="s">
        <v>91</v>
      </c>
      <c r="BM133" s="161" t="s">
        <v>202</v>
      </c>
    </row>
    <row r="134" spans="2:65" s="1" customFormat="1" ht="16.5" customHeight="1" x14ac:dyDescent="0.2">
      <c r="B134" s="149"/>
      <c r="C134" s="150">
        <v>10</v>
      </c>
      <c r="D134" s="150" t="s">
        <v>169</v>
      </c>
      <c r="E134" s="151" t="s">
        <v>2880</v>
      </c>
      <c r="F134" s="152" t="s">
        <v>2881</v>
      </c>
      <c r="G134" s="153" t="s">
        <v>306</v>
      </c>
      <c r="H134" s="154">
        <v>200</v>
      </c>
      <c r="I134" s="155"/>
      <c r="J134" s="154">
        <f t="shared" si="0"/>
        <v>0</v>
      </c>
      <c r="K134" s="156"/>
      <c r="L134" s="33"/>
      <c r="M134" s="157" t="s">
        <v>1</v>
      </c>
      <c r="N134" s="158" t="s">
        <v>42</v>
      </c>
      <c r="P134" s="159">
        <f t="shared" si="1"/>
        <v>0</v>
      </c>
      <c r="Q134" s="159">
        <v>0</v>
      </c>
      <c r="R134" s="159">
        <f t="shared" si="2"/>
        <v>0</v>
      </c>
      <c r="S134" s="159">
        <v>0</v>
      </c>
      <c r="T134" s="160">
        <f t="shared" si="3"/>
        <v>0</v>
      </c>
      <c r="AR134" s="161" t="s">
        <v>91</v>
      </c>
      <c r="AT134" s="161" t="s">
        <v>169</v>
      </c>
      <c r="AU134" s="161" t="s">
        <v>85</v>
      </c>
      <c r="AY134" s="17" t="s">
        <v>167</v>
      </c>
      <c r="BE134" s="96">
        <f t="shared" si="4"/>
        <v>0</v>
      </c>
      <c r="BF134" s="96">
        <f t="shared" si="5"/>
        <v>0</v>
      </c>
      <c r="BG134" s="96">
        <f t="shared" si="6"/>
        <v>0</v>
      </c>
      <c r="BH134" s="96">
        <f t="shared" si="7"/>
        <v>0</v>
      </c>
      <c r="BI134" s="96">
        <f t="shared" si="8"/>
        <v>0</v>
      </c>
      <c r="BJ134" s="17" t="s">
        <v>85</v>
      </c>
      <c r="BK134" s="162">
        <f t="shared" si="9"/>
        <v>0</v>
      </c>
      <c r="BL134" s="17" t="s">
        <v>91</v>
      </c>
      <c r="BM134" s="161" t="s">
        <v>207</v>
      </c>
    </row>
    <row r="135" spans="2:65" s="1" customFormat="1" ht="16.5" customHeight="1" x14ac:dyDescent="0.2">
      <c r="B135" s="149"/>
      <c r="C135" s="150">
        <v>11</v>
      </c>
      <c r="D135" s="150" t="s">
        <v>169</v>
      </c>
      <c r="E135" s="151" t="s">
        <v>2882</v>
      </c>
      <c r="F135" s="152" t="s">
        <v>2883</v>
      </c>
      <c r="G135" s="153" t="s">
        <v>254</v>
      </c>
      <c r="H135" s="154">
        <v>5</v>
      </c>
      <c r="I135" s="155"/>
      <c r="J135" s="154">
        <f t="shared" si="0"/>
        <v>0</v>
      </c>
      <c r="K135" s="156"/>
      <c r="L135" s="33"/>
      <c r="M135" s="157" t="s">
        <v>1</v>
      </c>
      <c r="N135" s="158" t="s">
        <v>42</v>
      </c>
      <c r="P135" s="159">
        <f t="shared" si="1"/>
        <v>0</v>
      </c>
      <c r="Q135" s="159">
        <v>0</v>
      </c>
      <c r="R135" s="159">
        <f t="shared" si="2"/>
        <v>0</v>
      </c>
      <c r="S135" s="159">
        <v>0</v>
      </c>
      <c r="T135" s="160">
        <f t="shared" si="3"/>
        <v>0</v>
      </c>
      <c r="AR135" s="161" t="s">
        <v>91</v>
      </c>
      <c r="AT135" s="161" t="s">
        <v>169</v>
      </c>
      <c r="AU135" s="161" t="s">
        <v>85</v>
      </c>
      <c r="AY135" s="17" t="s">
        <v>167</v>
      </c>
      <c r="BE135" s="96">
        <f t="shared" si="4"/>
        <v>0</v>
      </c>
      <c r="BF135" s="96">
        <f t="shared" si="5"/>
        <v>0</v>
      </c>
      <c r="BG135" s="96">
        <f t="shared" si="6"/>
        <v>0</v>
      </c>
      <c r="BH135" s="96">
        <f t="shared" si="7"/>
        <v>0</v>
      </c>
      <c r="BI135" s="96">
        <f t="shared" si="8"/>
        <v>0</v>
      </c>
      <c r="BJ135" s="17" t="s">
        <v>85</v>
      </c>
      <c r="BK135" s="162">
        <f t="shared" si="9"/>
        <v>0</v>
      </c>
      <c r="BL135" s="17" t="s">
        <v>91</v>
      </c>
      <c r="BM135" s="161" t="s">
        <v>7</v>
      </c>
    </row>
    <row r="136" spans="2:65" s="1" customFormat="1" ht="16.5" customHeight="1" x14ac:dyDescent="0.2">
      <c r="B136" s="149"/>
      <c r="C136" s="150">
        <v>12</v>
      </c>
      <c r="D136" s="150" t="s">
        <v>169</v>
      </c>
      <c r="E136" s="151" t="s">
        <v>2884</v>
      </c>
      <c r="F136" s="152" t="s">
        <v>2885</v>
      </c>
      <c r="G136" s="153" t="s">
        <v>254</v>
      </c>
      <c r="H136" s="154">
        <v>1</v>
      </c>
      <c r="I136" s="155"/>
      <c r="J136" s="154">
        <f t="shared" si="0"/>
        <v>0</v>
      </c>
      <c r="K136" s="156"/>
      <c r="L136" s="33"/>
      <c r="M136" s="157" t="s">
        <v>1</v>
      </c>
      <c r="N136" s="158" t="s">
        <v>42</v>
      </c>
      <c r="P136" s="159">
        <f t="shared" si="1"/>
        <v>0</v>
      </c>
      <c r="Q136" s="159">
        <v>0</v>
      </c>
      <c r="R136" s="159">
        <f t="shared" si="2"/>
        <v>0</v>
      </c>
      <c r="S136" s="159">
        <v>0</v>
      </c>
      <c r="T136" s="160">
        <f t="shared" si="3"/>
        <v>0</v>
      </c>
      <c r="AR136" s="161" t="s">
        <v>91</v>
      </c>
      <c r="AT136" s="161" t="s">
        <v>169</v>
      </c>
      <c r="AU136" s="161" t="s">
        <v>85</v>
      </c>
      <c r="AY136" s="17" t="s">
        <v>167</v>
      </c>
      <c r="BE136" s="96">
        <f t="shared" si="4"/>
        <v>0</v>
      </c>
      <c r="BF136" s="96">
        <f t="shared" si="5"/>
        <v>0</v>
      </c>
      <c r="BG136" s="96">
        <f t="shared" si="6"/>
        <v>0</v>
      </c>
      <c r="BH136" s="96">
        <f t="shared" si="7"/>
        <v>0</v>
      </c>
      <c r="BI136" s="96">
        <f t="shared" si="8"/>
        <v>0</v>
      </c>
      <c r="BJ136" s="17" t="s">
        <v>85</v>
      </c>
      <c r="BK136" s="162">
        <f t="shared" si="9"/>
        <v>0</v>
      </c>
      <c r="BL136" s="17" t="s">
        <v>91</v>
      </c>
      <c r="BM136" s="161" t="s">
        <v>219</v>
      </c>
    </row>
    <row r="137" spans="2:65" s="1" customFormat="1" ht="24.2" customHeight="1" x14ac:dyDescent="0.2">
      <c r="B137" s="149"/>
      <c r="C137" s="150">
        <v>13</v>
      </c>
      <c r="D137" s="150" t="s">
        <v>169</v>
      </c>
      <c r="E137" s="151" t="s">
        <v>2886</v>
      </c>
      <c r="F137" s="152" t="s">
        <v>2887</v>
      </c>
      <c r="G137" s="153" t="s">
        <v>254</v>
      </c>
      <c r="H137" s="154">
        <v>1</v>
      </c>
      <c r="I137" s="155"/>
      <c r="J137" s="154">
        <f t="shared" si="0"/>
        <v>0</v>
      </c>
      <c r="K137" s="156"/>
      <c r="L137" s="33"/>
      <c r="M137" s="157" t="s">
        <v>1</v>
      </c>
      <c r="N137" s="158" t="s">
        <v>42</v>
      </c>
      <c r="P137" s="159">
        <f t="shared" si="1"/>
        <v>0</v>
      </c>
      <c r="Q137" s="159">
        <v>0</v>
      </c>
      <c r="R137" s="159">
        <f t="shared" si="2"/>
        <v>0</v>
      </c>
      <c r="S137" s="159">
        <v>0</v>
      </c>
      <c r="T137" s="160">
        <f t="shared" si="3"/>
        <v>0</v>
      </c>
      <c r="AR137" s="161" t="s">
        <v>91</v>
      </c>
      <c r="AT137" s="161" t="s">
        <v>169</v>
      </c>
      <c r="AU137" s="161" t="s">
        <v>85</v>
      </c>
      <c r="AY137" s="17" t="s">
        <v>167</v>
      </c>
      <c r="BE137" s="96">
        <f t="shared" si="4"/>
        <v>0</v>
      </c>
      <c r="BF137" s="96">
        <f t="shared" si="5"/>
        <v>0</v>
      </c>
      <c r="BG137" s="96">
        <f t="shared" si="6"/>
        <v>0</v>
      </c>
      <c r="BH137" s="96">
        <f t="shared" si="7"/>
        <v>0</v>
      </c>
      <c r="BI137" s="96">
        <f t="shared" si="8"/>
        <v>0</v>
      </c>
      <c r="BJ137" s="17" t="s">
        <v>85</v>
      </c>
      <c r="BK137" s="162">
        <f t="shared" si="9"/>
        <v>0</v>
      </c>
      <c r="BL137" s="17" t="s">
        <v>91</v>
      </c>
      <c r="BM137" s="161" t="s">
        <v>225</v>
      </c>
    </row>
    <row r="138" spans="2:65" s="1" customFormat="1" ht="16.5" customHeight="1" x14ac:dyDescent="0.2">
      <c r="B138" s="149"/>
      <c r="C138" s="150">
        <v>14</v>
      </c>
      <c r="D138" s="150" t="s">
        <v>169</v>
      </c>
      <c r="E138" s="151" t="s">
        <v>2888</v>
      </c>
      <c r="F138" s="152" t="s">
        <v>2889</v>
      </c>
      <c r="G138" s="153" t="s">
        <v>254</v>
      </c>
      <c r="H138" s="154">
        <v>7</v>
      </c>
      <c r="I138" s="155"/>
      <c r="J138" s="154">
        <f t="shared" si="0"/>
        <v>0</v>
      </c>
      <c r="K138" s="156"/>
      <c r="L138" s="33"/>
      <c r="M138" s="157" t="s">
        <v>1</v>
      </c>
      <c r="N138" s="158" t="s">
        <v>42</v>
      </c>
      <c r="P138" s="159">
        <f t="shared" si="1"/>
        <v>0</v>
      </c>
      <c r="Q138" s="159">
        <v>0</v>
      </c>
      <c r="R138" s="159">
        <f t="shared" si="2"/>
        <v>0</v>
      </c>
      <c r="S138" s="159">
        <v>0</v>
      </c>
      <c r="T138" s="160">
        <f t="shared" si="3"/>
        <v>0</v>
      </c>
      <c r="AR138" s="161" t="s">
        <v>91</v>
      </c>
      <c r="AT138" s="161" t="s">
        <v>169</v>
      </c>
      <c r="AU138" s="161" t="s">
        <v>85</v>
      </c>
      <c r="AY138" s="17" t="s">
        <v>167</v>
      </c>
      <c r="BE138" s="96">
        <f t="shared" si="4"/>
        <v>0</v>
      </c>
      <c r="BF138" s="96">
        <f t="shared" si="5"/>
        <v>0</v>
      </c>
      <c r="BG138" s="96">
        <f t="shared" si="6"/>
        <v>0</v>
      </c>
      <c r="BH138" s="96">
        <f t="shared" si="7"/>
        <v>0</v>
      </c>
      <c r="BI138" s="96">
        <f t="shared" si="8"/>
        <v>0</v>
      </c>
      <c r="BJ138" s="17" t="s">
        <v>85</v>
      </c>
      <c r="BK138" s="162">
        <f t="shared" si="9"/>
        <v>0</v>
      </c>
      <c r="BL138" s="17" t="s">
        <v>91</v>
      </c>
      <c r="BM138" s="161" t="s">
        <v>230</v>
      </c>
    </row>
    <row r="139" spans="2:65" s="1" customFormat="1" ht="16.5" customHeight="1" x14ac:dyDescent="0.2">
      <c r="B139" s="149"/>
      <c r="C139" s="150">
        <v>15</v>
      </c>
      <c r="D139" s="150" t="s">
        <v>169</v>
      </c>
      <c r="E139" s="151" t="s">
        <v>2890</v>
      </c>
      <c r="F139" s="152" t="s">
        <v>2891</v>
      </c>
      <c r="G139" s="153" t="s">
        <v>254</v>
      </c>
      <c r="H139" s="154">
        <v>7</v>
      </c>
      <c r="I139" s="155"/>
      <c r="J139" s="154">
        <f t="shared" si="0"/>
        <v>0</v>
      </c>
      <c r="K139" s="156"/>
      <c r="L139" s="33"/>
      <c r="M139" s="157" t="s">
        <v>1</v>
      </c>
      <c r="N139" s="158" t="s">
        <v>42</v>
      </c>
      <c r="P139" s="159">
        <f t="shared" si="1"/>
        <v>0</v>
      </c>
      <c r="Q139" s="159">
        <v>0</v>
      </c>
      <c r="R139" s="159">
        <f t="shared" si="2"/>
        <v>0</v>
      </c>
      <c r="S139" s="159">
        <v>0</v>
      </c>
      <c r="T139" s="160">
        <f t="shared" si="3"/>
        <v>0</v>
      </c>
      <c r="AR139" s="161" t="s">
        <v>91</v>
      </c>
      <c r="AT139" s="161" t="s">
        <v>169</v>
      </c>
      <c r="AU139" s="161" t="s">
        <v>85</v>
      </c>
      <c r="AY139" s="17" t="s">
        <v>167</v>
      </c>
      <c r="BE139" s="96">
        <f t="shared" si="4"/>
        <v>0</v>
      </c>
      <c r="BF139" s="96">
        <f t="shared" si="5"/>
        <v>0</v>
      </c>
      <c r="BG139" s="96">
        <f t="shared" si="6"/>
        <v>0</v>
      </c>
      <c r="BH139" s="96">
        <f t="shared" si="7"/>
        <v>0</v>
      </c>
      <c r="BI139" s="96">
        <f t="shared" si="8"/>
        <v>0</v>
      </c>
      <c r="BJ139" s="17" t="s">
        <v>85</v>
      </c>
      <c r="BK139" s="162">
        <f t="shared" si="9"/>
        <v>0</v>
      </c>
      <c r="BL139" s="17" t="s">
        <v>91</v>
      </c>
      <c r="BM139" s="161" t="s">
        <v>234</v>
      </c>
    </row>
    <row r="140" spans="2:65" s="1" customFormat="1" ht="16.5" customHeight="1" x14ac:dyDescent="0.2">
      <c r="B140" s="149"/>
      <c r="C140" s="150">
        <v>16</v>
      </c>
      <c r="D140" s="150" t="s">
        <v>169</v>
      </c>
      <c r="E140" s="151" t="s">
        <v>2892</v>
      </c>
      <c r="F140" s="152" t="s">
        <v>2893</v>
      </c>
      <c r="G140" s="153" t="s">
        <v>254</v>
      </c>
      <c r="H140" s="154">
        <v>7</v>
      </c>
      <c r="I140" s="155"/>
      <c r="J140" s="154">
        <f t="shared" si="0"/>
        <v>0</v>
      </c>
      <c r="K140" s="156"/>
      <c r="L140" s="33"/>
      <c r="M140" s="157" t="s">
        <v>1</v>
      </c>
      <c r="N140" s="158" t="s">
        <v>42</v>
      </c>
      <c r="P140" s="159">
        <f t="shared" si="1"/>
        <v>0</v>
      </c>
      <c r="Q140" s="159">
        <v>0</v>
      </c>
      <c r="R140" s="159">
        <f t="shared" si="2"/>
        <v>0</v>
      </c>
      <c r="S140" s="159">
        <v>0</v>
      </c>
      <c r="T140" s="160">
        <f t="shared" si="3"/>
        <v>0</v>
      </c>
      <c r="AR140" s="161" t="s">
        <v>91</v>
      </c>
      <c r="AT140" s="161" t="s">
        <v>169</v>
      </c>
      <c r="AU140" s="161" t="s">
        <v>85</v>
      </c>
      <c r="AY140" s="17" t="s">
        <v>167</v>
      </c>
      <c r="BE140" s="96">
        <f t="shared" si="4"/>
        <v>0</v>
      </c>
      <c r="BF140" s="96">
        <f t="shared" si="5"/>
        <v>0</v>
      </c>
      <c r="BG140" s="96">
        <f t="shared" si="6"/>
        <v>0</v>
      </c>
      <c r="BH140" s="96">
        <f t="shared" si="7"/>
        <v>0</v>
      </c>
      <c r="BI140" s="96">
        <f t="shared" si="8"/>
        <v>0</v>
      </c>
      <c r="BJ140" s="17" t="s">
        <v>85</v>
      </c>
      <c r="BK140" s="162">
        <f t="shared" si="9"/>
        <v>0</v>
      </c>
      <c r="BL140" s="17" t="s">
        <v>91</v>
      </c>
      <c r="BM140" s="161" t="s">
        <v>240</v>
      </c>
    </row>
    <row r="141" spans="2:65" s="1" customFormat="1" ht="16.5" customHeight="1" x14ac:dyDescent="0.2">
      <c r="B141" s="149"/>
      <c r="C141" s="150">
        <v>17</v>
      </c>
      <c r="D141" s="150" t="s">
        <v>169</v>
      </c>
      <c r="E141" s="151" t="s">
        <v>2894</v>
      </c>
      <c r="F141" s="152" t="s">
        <v>2895</v>
      </c>
      <c r="G141" s="153" t="s">
        <v>254</v>
      </c>
      <c r="H141" s="154">
        <v>7</v>
      </c>
      <c r="I141" s="155"/>
      <c r="J141" s="154">
        <f t="shared" si="0"/>
        <v>0</v>
      </c>
      <c r="K141" s="156"/>
      <c r="L141" s="33"/>
      <c r="M141" s="157" t="s">
        <v>1</v>
      </c>
      <c r="N141" s="158" t="s">
        <v>42</v>
      </c>
      <c r="P141" s="159">
        <f t="shared" si="1"/>
        <v>0</v>
      </c>
      <c r="Q141" s="159">
        <v>0</v>
      </c>
      <c r="R141" s="159">
        <f t="shared" si="2"/>
        <v>0</v>
      </c>
      <c r="S141" s="159">
        <v>0</v>
      </c>
      <c r="T141" s="160">
        <f t="shared" si="3"/>
        <v>0</v>
      </c>
      <c r="AR141" s="161" t="s">
        <v>91</v>
      </c>
      <c r="AT141" s="161" t="s">
        <v>169</v>
      </c>
      <c r="AU141" s="161" t="s">
        <v>85</v>
      </c>
      <c r="AY141" s="17" t="s">
        <v>167</v>
      </c>
      <c r="BE141" s="96">
        <f t="shared" si="4"/>
        <v>0</v>
      </c>
      <c r="BF141" s="96">
        <f t="shared" si="5"/>
        <v>0</v>
      </c>
      <c r="BG141" s="96">
        <f t="shared" si="6"/>
        <v>0</v>
      </c>
      <c r="BH141" s="96">
        <f t="shared" si="7"/>
        <v>0</v>
      </c>
      <c r="BI141" s="96">
        <f t="shared" si="8"/>
        <v>0</v>
      </c>
      <c r="BJ141" s="17" t="s">
        <v>85</v>
      </c>
      <c r="BK141" s="162">
        <f t="shared" si="9"/>
        <v>0</v>
      </c>
      <c r="BL141" s="17" t="s">
        <v>91</v>
      </c>
      <c r="BM141" s="161" t="s">
        <v>249</v>
      </c>
    </row>
    <row r="142" spans="2:65" s="1" customFormat="1" ht="16.5" customHeight="1" x14ac:dyDescent="0.2">
      <c r="B142" s="149"/>
      <c r="C142" s="150">
        <v>18</v>
      </c>
      <c r="D142" s="150" t="s">
        <v>169</v>
      </c>
      <c r="E142" s="151" t="s">
        <v>2896</v>
      </c>
      <c r="F142" s="152" t="s">
        <v>2897</v>
      </c>
      <c r="G142" s="153" t="s">
        <v>702</v>
      </c>
      <c r="H142" s="154">
        <v>20</v>
      </c>
      <c r="I142" s="155"/>
      <c r="J142" s="154">
        <f t="shared" si="0"/>
        <v>0</v>
      </c>
      <c r="K142" s="156"/>
      <c r="L142" s="33"/>
      <c r="M142" s="157" t="s">
        <v>1</v>
      </c>
      <c r="N142" s="158" t="s">
        <v>42</v>
      </c>
      <c r="P142" s="159">
        <f t="shared" si="1"/>
        <v>0</v>
      </c>
      <c r="Q142" s="159">
        <v>0</v>
      </c>
      <c r="R142" s="159">
        <f t="shared" si="2"/>
        <v>0</v>
      </c>
      <c r="S142" s="159">
        <v>0</v>
      </c>
      <c r="T142" s="160">
        <f t="shared" si="3"/>
        <v>0</v>
      </c>
      <c r="AR142" s="161" t="s">
        <v>91</v>
      </c>
      <c r="AT142" s="161" t="s">
        <v>169</v>
      </c>
      <c r="AU142" s="161" t="s">
        <v>85</v>
      </c>
      <c r="AY142" s="17" t="s">
        <v>167</v>
      </c>
      <c r="BE142" s="96">
        <f t="shared" si="4"/>
        <v>0</v>
      </c>
      <c r="BF142" s="96">
        <f t="shared" si="5"/>
        <v>0</v>
      </c>
      <c r="BG142" s="96">
        <f t="shared" si="6"/>
        <v>0</v>
      </c>
      <c r="BH142" s="96">
        <f t="shared" si="7"/>
        <v>0</v>
      </c>
      <c r="BI142" s="96">
        <f t="shared" si="8"/>
        <v>0</v>
      </c>
      <c r="BJ142" s="17" t="s">
        <v>85</v>
      </c>
      <c r="BK142" s="162">
        <f t="shared" si="9"/>
        <v>0</v>
      </c>
      <c r="BL142" s="17" t="s">
        <v>91</v>
      </c>
      <c r="BM142" s="161" t="s">
        <v>255</v>
      </c>
    </row>
    <row r="143" spans="2:65" s="1" customFormat="1" ht="16.5" customHeight="1" x14ac:dyDescent="0.2">
      <c r="B143" s="149"/>
      <c r="C143" s="150">
        <v>19</v>
      </c>
      <c r="D143" s="150" t="s">
        <v>169</v>
      </c>
      <c r="E143" s="151" t="s">
        <v>2898</v>
      </c>
      <c r="F143" s="152" t="s">
        <v>2899</v>
      </c>
      <c r="G143" s="153" t="s">
        <v>702</v>
      </c>
      <c r="H143" s="154">
        <v>10</v>
      </c>
      <c r="I143" s="155"/>
      <c r="J143" s="154">
        <f t="shared" si="0"/>
        <v>0</v>
      </c>
      <c r="K143" s="156"/>
      <c r="L143" s="33"/>
      <c r="M143" s="157" t="s">
        <v>1</v>
      </c>
      <c r="N143" s="158" t="s">
        <v>42</v>
      </c>
      <c r="P143" s="159">
        <f t="shared" si="1"/>
        <v>0</v>
      </c>
      <c r="Q143" s="159">
        <v>0</v>
      </c>
      <c r="R143" s="159">
        <f t="shared" si="2"/>
        <v>0</v>
      </c>
      <c r="S143" s="159">
        <v>0</v>
      </c>
      <c r="T143" s="160">
        <f t="shared" si="3"/>
        <v>0</v>
      </c>
      <c r="AR143" s="161" t="s">
        <v>91</v>
      </c>
      <c r="AT143" s="161" t="s">
        <v>169</v>
      </c>
      <c r="AU143" s="161" t="s">
        <v>85</v>
      </c>
      <c r="AY143" s="17" t="s">
        <v>167</v>
      </c>
      <c r="BE143" s="96">
        <f t="shared" si="4"/>
        <v>0</v>
      </c>
      <c r="BF143" s="96">
        <f t="shared" si="5"/>
        <v>0</v>
      </c>
      <c r="BG143" s="96">
        <f t="shared" si="6"/>
        <v>0</v>
      </c>
      <c r="BH143" s="96">
        <f t="shared" si="7"/>
        <v>0</v>
      </c>
      <c r="BI143" s="96">
        <f t="shared" si="8"/>
        <v>0</v>
      </c>
      <c r="BJ143" s="17" t="s">
        <v>85</v>
      </c>
      <c r="BK143" s="162">
        <f t="shared" si="9"/>
        <v>0</v>
      </c>
      <c r="BL143" s="17" t="s">
        <v>91</v>
      </c>
      <c r="BM143" s="161" t="s">
        <v>265</v>
      </c>
    </row>
    <row r="144" spans="2:65" s="1" customFormat="1" ht="21.75" customHeight="1" x14ac:dyDescent="0.2">
      <c r="B144" s="149"/>
      <c r="C144" s="150">
        <v>20</v>
      </c>
      <c r="D144" s="150" t="s">
        <v>169</v>
      </c>
      <c r="E144" s="151" t="s">
        <v>2900</v>
      </c>
      <c r="F144" s="152" t="s">
        <v>2901</v>
      </c>
      <c r="G144" s="153" t="s">
        <v>957</v>
      </c>
      <c r="H144" s="155"/>
      <c r="I144" s="155"/>
      <c r="J144" s="154">
        <f t="shared" si="0"/>
        <v>0</v>
      </c>
      <c r="K144" s="156"/>
      <c r="L144" s="33"/>
      <c r="M144" s="157" t="s">
        <v>1</v>
      </c>
      <c r="N144" s="158" t="s">
        <v>42</v>
      </c>
      <c r="P144" s="159">
        <f t="shared" si="1"/>
        <v>0</v>
      </c>
      <c r="Q144" s="159">
        <v>0</v>
      </c>
      <c r="R144" s="159">
        <f t="shared" si="2"/>
        <v>0</v>
      </c>
      <c r="S144" s="159">
        <v>0</v>
      </c>
      <c r="T144" s="160">
        <f t="shared" si="3"/>
        <v>0</v>
      </c>
      <c r="AR144" s="161" t="s">
        <v>91</v>
      </c>
      <c r="AT144" s="161" t="s">
        <v>169</v>
      </c>
      <c r="AU144" s="161" t="s">
        <v>85</v>
      </c>
      <c r="AY144" s="17" t="s">
        <v>167</v>
      </c>
      <c r="BE144" s="96">
        <f t="shared" si="4"/>
        <v>0</v>
      </c>
      <c r="BF144" s="96">
        <f t="shared" si="5"/>
        <v>0</v>
      </c>
      <c r="BG144" s="96">
        <f t="shared" si="6"/>
        <v>0</v>
      </c>
      <c r="BH144" s="96">
        <f t="shared" si="7"/>
        <v>0</v>
      </c>
      <c r="BI144" s="96">
        <f t="shared" si="8"/>
        <v>0</v>
      </c>
      <c r="BJ144" s="17" t="s">
        <v>85</v>
      </c>
      <c r="BK144" s="162">
        <f t="shared" si="9"/>
        <v>0</v>
      </c>
      <c r="BL144" s="17" t="s">
        <v>91</v>
      </c>
      <c r="BM144" s="161" t="s">
        <v>269</v>
      </c>
    </row>
    <row r="145" spans="2:65" s="11" customFormat="1" ht="22.9" customHeight="1" x14ac:dyDescent="0.2">
      <c r="B145" s="137"/>
      <c r="D145" s="138" t="s">
        <v>75</v>
      </c>
      <c r="E145" s="147" t="s">
        <v>2902</v>
      </c>
      <c r="F145" s="147" t="s">
        <v>2903</v>
      </c>
      <c r="I145" s="140"/>
      <c r="J145" s="148">
        <f>BK145</f>
        <v>0</v>
      </c>
      <c r="L145" s="137"/>
      <c r="M145" s="142"/>
      <c r="P145" s="143">
        <f>SUM(P146:P148)</f>
        <v>0</v>
      </c>
      <c r="R145" s="143">
        <f>SUM(R146:R148)</f>
        <v>0</v>
      </c>
      <c r="T145" s="144">
        <f>SUM(T146:T148)</f>
        <v>0</v>
      </c>
      <c r="AR145" s="138" t="s">
        <v>91</v>
      </c>
      <c r="AT145" s="145" t="s">
        <v>75</v>
      </c>
      <c r="AU145" s="145" t="s">
        <v>81</v>
      </c>
      <c r="AY145" s="138" t="s">
        <v>167</v>
      </c>
      <c r="BK145" s="146">
        <f>SUM(BK146:BK148)</f>
        <v>0</v>
      </c>
    </row>
    <row r="146" spans="2:65" s="1" customFormat="1" ht="24.2" customHeight="1" x14ac:dyDescent="0.2">
      <c r="B146" s="149"/>
      <c r="C146" s="150">
        <v>21</v>
      </c>
      <c r="D146" s="150" t="s">
        <v>169</v>
      </c>
      <c r="E146" s="151" t="s">
        <v>2904</v>
      </c>
      <c r="F146" s="152" t="s">
        <v>3054</v>
      </c>
      <c r="G146" s="153" t="s">
        <v>702</v>
      </c>
      <c r="H146" s="154">
        <v>26</v>
      </c>
      <c r="I146" s="155"/>
      <c r="J146" s="154">
        <f>ROUND(I146*H146,3)</f>
        <v>0</v>
      </c>
      <c r="K146" s="156"/>
      <c r="L146" s="33"/>
      <c r="M146" s="157" t="s">
        <v>1</v>
      </c>
      <c r="N146" s="158" t="s">
        <v>42</v>
      </c>
      <c r="P146" s="159">
        <f>O146*H146</f>
        <v>0</v>
      </c>
      <c r="Q146" s="159">
        <v>0</v>
      </c>
      <c r="R146" s="159">
        <f>Q146*H146</f>
        <v>0</v>
      </c>
      <c r="S146" s="159">
        <v>0</v>
      </c>
      <c r="T146" s="160">
        <f>S146*H146</f>
        <v>0</v>
      </c>
      <c r="AR146" s="161" t="s">
        <v>1970</v>
      </c>
      <c r="AT146" s="161" t="s">
        <v>169</v>
      </c>
      <c r="AU146" s="161" t="s">
        <v>85</v>
      </c>
      <c r="AY146" s="17" t="s">
        <v>167</v>
      </c>
      <c r="BE146" s="96">
        <f>IF(N146="základná",J146,0)</f>
        <v>0</v>
      </c>
      <c r="BF146" s="96">
        <f>IF(N146="znížená",J146,0)</f>
        <v>0</v>
      </c>
      <c r="BG146" s="96">
        <f>IF(N146="zákl. prenesená",J146,0)</f>
        <v>0</v>
      </c>
      <c r="BH146" s="96">
        <f>IF(N146="zníž. prenesená",J146,0)</f>
        <v>0</v>
      </c>
      <c r="BI146" s="96">
        <f>IF(N146="nulová",J146,0)</f>
        <v>0</v>
      </c>
      <c r="BJ146" s="17" t="s">
        <v>85</v>
      </c>
      <c r="BK146" s="162">
        <f>ROUND(I146*H146,3)</f>
        <v>0</v>
      </c>
      <c r="BL146" s="17" t="s">
        <v>1970</v>
      </c>
      <c r="BM146" s="161" t="s">
        <v>272</v>
      </c>
    </row>
    <row r="147" spans="2:65" s="1" customFormat="1" ht="16.5" customHeight="1" x14ac:dyDescent="0.2">
      <c r="B147" s="149"/>
      <c r="C147" s="150">
        <v>22</v>
      </c>
      <c r="D147" s="150" t="s">
        <v>169</v>
      </c>
      <c r="E147" s="151" t="s">
        <v>2905</v>
      </c>
      <c r="F147" s="152" t="s">
        <v>2906</v>
      </c>
      <c r="G147" s="153" t="s">
        <v>702</v>
      </c>
      <c r="H147" s="154">
        <v>16</v>
      </c>
      <c r="I147" s="155"/>
      <c r="J147" s="154">
        <f>ROUND(I147*H147,3)</f>
        <v>0</v>
      </c>
      <c r="K147" s="156"/>
      <c r="L147" s="33"/>
      <c r="M147" s="157" t="s">
        <v>1</v>
      </c>
      <c r="N147" s="158" t="s">
        <v>42</v>
      </c>
      <c r="P147" s="159">
        <f>O147*H147</f>
        <v>0</v>
      </c>
      <c r="Q147" s="159">
        <v>0</v>
      </c>
      <c r="R147" s="159">
        <f>Q147*H147</f>
        <v>0</v>
      </c>
      <c r="S147" s="159">
        <v>0</v>
      </c>
      <c r="T147" s="160">
        <f>S147*H147</f>
        <v>0</v>
      </c>
      <c r="AR147" s="161" t="s">
        <v>1970</v>
      </c>
      <c r="AT147" s="161" t="s">
        <v>169</v>
      </c>
      <c r="AU147" s="161" t="s">
        <v>85</v>
      </c>
      <c r="AY147" s="17" t="s">
        <v>167</v>
      </c>
      <c r="BE147" s="96">
        <f>IF(N147="základná",J147,0)</f>
        <v>0</v>
      </c>
      <c r="BF147" s="96">
        <f>IF(N147="znížená",J147,0)</f>
        <v>0</v>
      </c>
      <c r="BG147" s="96">
        <f>IF(N147="zákl. prenesená",J147,0)</f>
        <v>0</v>
      </c>
      <c r="BH147" s="96">
        <f>IF(N147="zníž. prenesená",J147,0)</f>
        <v>0</v>
      </c>
      <c r="BI147" s="96">
        <f>IF(N147="nulová",J147,0)</f>
        <v>0</v>
      </c>
      <c r="BJ147" s="17" t="s">
        <v>85</v>
      </c>
      <c r="BK147" s="162">
        <f>ROUND(I147*H147,3)</f>
        <v>0</v>
      </c>
      <c r="BL147" s="17" t="s">
        <v>1970</v>
      </c>
      <c r="BM147" s="161" t="s">
        <v>280</v>
      </c>
    </row>
    <row r="148" spans="2:65" s="1" customFormat="1" ht="16.5" customHeight="1" x14ac:dyDescent="0.2">
      <c r="B148" s="149"/>
      <c r="C148" s="150">
        <v>23</v>
      </c>
      <c r="D148" s="150" t="s">
        <v>169</v>
      </c>
      <c r="E148" s="151" t="s">
        <v>2907</v>
      </c>
      <c r="F148" s="152" t="s">
        <v>2908</v>
      </c>
      <c r="G148" s="153" t="s">
        <v>702</v>
      </c>
      <c r="H148" s="154">
        <v>5</v>
      </c>
      <c r="I148" s="155"/>
      <c r="J148" s="154">
        <f>ROUND(I148*H148,3)</f>
        <v>0</v>
      </c>
      <c r="K148" s="156"/>
      <c r="L148" s="33"/>
      <c r="M148" s="157" t="s">
        <v>1</v>
      </c>
      <c r="N148" s="158" t="s">
        <v>42</v>
      </c>
      <c r="P148" s="159">
        <f>O148*H148</f>
        <v>0</v>
      </c>
      <c r="Q148" s="159">
        <v>0</v>
      </c>
      <c r="R148" s="159">
        <f>Q148*H148</f>
        <v>0</v>
      </c>
      <c r="S148" s="159">
        <v>0</v>
      </c>
      <c r="T148" s="160">
        <f>S148*H148</f>
        <v>0</v>
      </c>
      <c r="AR148" s="161" t="s">
        <v>1970</v>
      </c>
      <c r="AT148" s="161" t="s">
        <v>169</v>
      </c>
      <c r="AU148" s="161" t="s">
        <v>85</v>
      </c>
      <c r="AY148" s="17" t="s">
        <v>167</v>
      </c>
      <c r="BE148" s="96">
        <f>IF(N148="základná",J148,0)</f>
        <v>0</v>
      </c>
      <c r="BF148" s="96">
        <f>IF(N148="znížená",J148,0)</f>
        <v>0</v>
      </c>
      <c r="BG148" s="96">
        <f>IF(N148="zákl. prenesená",J148,0)</f>
        <v>0</v>
      </c>
      <c r="BH148" s="96">
        <f>IF(N148="zníž. prenesená",J148,0)</f>
        <v>0</v>
      </c>
      <c r="BI148" s="96">
        <f>IF(N148="nulová",J148,0)</f>
        <v>0</v>
      </c>
      <c r="BJ148" s="17" t="s">
        <v>85</v>
      </c>
      <c r="BK148" s="162">
        <f>ROUND(I148*H148,3)</f>
        <v>0</v>
      </c>
      <c r="BL148" s="17" t="s">
        <v>1970</v>
      </c>
      <c r="BM148" s="161" t="s">
        <v>283</v>
      </c>
    </row>
    <row r="149" spans="2:65" s="11" customFormat="1" ht="25.9" hidden="1" customHeight="1" x14ac:dyDescent="0.2">
      <c r="B149" s="137"/>
      <c r="D149" s="138"/>
      <c r="E149" s="139"/>
      <c r="F149" s="139"/>
      <c r="I149" s="140"/>
      <c r="J149" s="141"/>
      <c r="L149" s="137"/>
      <c r="M149" s="142"/>
      <c r="P149" s="143">
        <f>SUM(P150:P151)</f>
        <v>0</v>
      </c>
      <c r="R149" s="143">
        <f>SUM(R150:R151)</f>
        <v>0</v>
      </c>
      <c r="T149" s="144">
        <f>SUM(T150:T151)</f>
        <v>0</v>
      </c>
      <c r="AR149" s="138" t="s">
        <v>91</v>
      </c>
      <c r="AT149" s="145" t="s">
        <v>75</v>
      </c>
      <c r="AU149" s="145" t="s">
        <v>76</v>
      </c>
      <c r="AY149" s="138" t="s">
        <v>167</v>
      </c>
      <c r="BK149" s="146">
        <f>SUM(BK150:BK151)</f>
        <v>0</v>
      </c>
    </row>
    <row r="150" spans="2:65" s="1" customFormat="1" ht="66.75" hidden="1" customHeight="1" x14ac:dyDescent="0.2">
      <c r="B150" s="149"/>
      <c r="C150" s="191"/>
      <c r="D150" s="191"/>
      <c r="E150" s="192"/>
      <c r="F150" s="193"/>
      <c r="G150" s="194"/>
      <c r="H150" s="195"/>
      <c r="I150" s="196"/>
      <c r="J150" s="195"/>
      <c r="K150" s="197"/>
      <c r="L150" s="198"/>
      <c r="M150" s="199" t="s">
        <v>1</v>
      </c>
      <c r="N150" s="200" t="s">
        <v>42</v>
      </c>
      <c r="P150" s="159">
        <f>O150*H150</f>
        <v>0</v>
      </c>
      <c r="Q150" s="159">
        <v>0</v>
      </c>
      <c r="R150" s="159">
        <f>Q150*H150</f>
        <v>0</v>
      </c>
      <c r="S150" s="159">
        <v>0</v>
      </c>
      <c r="T150" s="160">
        <f>S150*H150</f>
        <v>0</v>
      </c>
      <c r="AR150" s="161" t="s">
        <v>1970</v>
      </c>
      <c r="AT150" s="161" t="s">
        <v>262</v>
      </c>
      <c r="AU150" s="161" t="s">
        <v>81</v>
      </c>
      <c r="AY150" s="17" t="s">
        <v>167</v>
      </c>
      <c r="BE150" s="96">
        <f>IF(N150="základná",J150,0)</f>
        <v>0</v>
      </c>
      <c r="BF150" s="96">
        <f>IF(N150="znížená",J150,0)</f>
        <v>0</v>
      </c>
      <c r="BG150" s="96">
        <f>IF(N150="zákl. prenesená",J150,0)</f>
        <v>0</v>
      </c>
      <c r="BH150" s="96">
        <f>IF(N150="zníž. prenesená",J150,0)</f>
        <v>0</v>
      </c>
      <c r="BI150" s="96">
        <f>IF(N150="nulová",J150,0)</f>
        <v>0</v>
      </c>
      <c r="BJ150" s="17" t="s">
        <v>85</v>
      </c>
      <c r="BK150" s="162">
        <f>ROUND(I150*H150,3)</f>
        <v>0</v>
      </c>
      <c r="BL150" s="17" t="s">
        <v>1970</v>
      </c>
      <c r="BM150" s="161" t="s">
        <v>287</v>
      </c>
    </row>
    <row r="151" spans="2:65" s="1" customFormat="1" ht="24.2" hidden="1" customHeight="1" x14ac:dyDescent="0.2">
      <c r="B151" s="149"/>
      <c r="C151" s="191"/>
      <c r="D151" s="191"/>
      <c r="E151" s="192"/>
      <c r="F151" s="193"/>
      <c r="G151" s="194"/>
      <c r="H151" s="195"/>
      <c r="I151" s="196"/>
      <c r="J151" s="195"/>
      <c r="K151" s="197"/>
      <c r="L151" s="198"/>
      <c r="M151" s="201" t="s">
        <v>1</v>
      </c>
      <c r="N151" s="202" t="s">
        <v>42</v>
      </c>
      <c r="O151" s="203"/>
      <c r="P151" s="204">
        <f>O151*H151</f>
        <v>0</v>
      </c>
      <c r="Q151" s="204">
        <v>0</v>
      </c>
      <c r="R151" s="204">
        <f>Q151*H151</f>
        <v>0</v>
      </c>
      <c r="S151" s="204">
        <v>0</v>
      </c>
      <c r="T151" s="205">
        <f>S151*H151</f>
        <v>0</v>
      </c>
      <c r="AR151" s="161" t="s">
        <v>1970</v>
      </c>
      <c r="AT151" s="161" t="s">
        <v>262</v>
      </c>
      <c r="AU151" s="161" t="s">
        <v>81</v>
      </c>
      <c r="AY151" s="17" t="s">
        <v>167</v>
      </c>
      <c r="BE151" s="96">
        <f>IF(N151="základná",J151,0)</f>
        <v>0</v>
      </c>
      <c r="BF151" s="96">
        <f>IF(N151="znížená",J151,0)</f>
        <v>0</v>
      </c>
      <c r="BG151" s="96">
        <f>IF(N151="zákl. prenesená",J151,0)</f>
        <v>0</v>
      </c>
      <c r="BH151" s="96">
        <f>IF(N151="zníž. prenesená",J151,0)</f>
        <v>0</v>
      </c>
      <c r="BI151" s="96">
        <f>IF(N151="nulová",J151,0)</f>
        <v>0</v>
      </c>
      <c r="BJ151" s="17" t="s">
        <v>85</v>
      </c>
      <c r="BK151" s="162">
        <f>ROUND(I151*H151,3)</f>
        <v>0</v>
      </c>
      <c r="BL151" s="17" t="s">
        <v>1970</v>
      </c>
      <c r="BM151" s="161" t="s">
        <v>290</v>
      </c>
    </row>
    <row r="152" spans="2:65" s="1" customFormat="1" ht="6.95" customHeight="1" x14ac:dyDescent="0.2">
      <c r="B152" s="48"/>
      <c r="C152" s="49"/>
      <c r="D152" s="49"/>
      <c r="E152" s="49"/>
      <c r="F152" s="49"/>
      <c r="G152" s="49"/>
      <c r="H152" s="49"/>
      <c r="I152" s="49"/>
      <c r="J152" s="49"/>
      <c r="K152" s="49"/>
      <c r="L152" s="33"/>
    </row>
  </sheetData>
  <autoFilter ref="C120:K151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93"/>
  <sheetViews>
    <sheetView showGridLines="0" topLeftCell="A176" workbookViewId="0"/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9.832031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23" t="s">
        <v>5</v>
      </c>
      <c r="M2" s="224"/>
      <c r="N2" s="224"/>
      <c r="O2" s="224"/>
      <c r="P2" s="224"/>
      <c r="Q2" s="224"/>
      <c r="R2" s="224"/>
      <c r="S2" s="224"/>
      <c r="T2" s="224"/>
      <c r="U2" s="224"/>
      <c r="V2" s="224"/>
      <c r="AT2" s="17" t="s">
        <v>102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76</v>
      </c>
    </row>
    <row r="4" spans="2:46" ht="24.95" customHeight="1" x14ac:dyDescent="0.2">
      <c r="B4" s="20"/>
      <c r="D4" s="21" t="s">
        <v>118</v>
      </c>
      <c r="L4" s="20"/>
      <c r="M4" s="102" t="s">
        <v>8</v>
      </c>
      <c r="AT4" s="17" t="s">
        <v>3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13</v>
      </c>
      <c r="L6" s="20"/>
    </row>
    <row r="7" spans="2:46" ht="16.5" customHeight="1" x14ac:dyDescent="0.2">
      <c r="B7" s="20"/>
      <c r="E7" s="256" t="str">
        <f>'Rekapitulácia stavby'!K6</f>
        <v>Bratislava KS IZS Tomášikova 28A - rekonštrukcia priestorov</v>
      </c>
      <c r="F7" s="257"/>
      <c r="G7" s="257"/>
      <c r="H7" s="257"/>
      <c r="L7" s="20"/>
    </row>
    <row r="8" spans="2:46" s="1" customFormat="1" ht="12" customHeight="1" x14ac:dyDescent="0.2">
      <c r="B8" s="33"/>
      <c r="D8" s="27" t="s">
        <v>119</v>
      </c>
      <c r="L8" s="33"/>
    </row>
    <row r="9" spans="2:46" s="1" customFormat="1" ht="16.5" customHeight="1" x14ac:dyDescent="0.2">
      <c r="B9" s="33"/>
      <c r="E9" s="237" t="s">
        <v>2909</v>
      </c>
      <c r="F9" s="255"/>
      <c r="G9" s="255"/>
      <c r="H9" s="255"/>
      <c r="L9" s="33"/>
    </row>
    <row r="10" spans="2:46" s="1" customFormat="1" x14ac:dyDescent="0.2">
      <c r="B10" s="33"/>
      <c r="L10" s="33"/>
    </row>
    <row r="11" spans="2:46" s="1" customFormat="1" ht="12" customHeight="1" x14ac:dyDescent="0.2">
      <c r="B11" s="33"/>
      <c r="D11" s="27" t="s">
        <v>15</v>
      </c>
      <c r="F11" s="25" t="s">
        <v>1</v>
      </c>
      <c r="I11" s="27" t="s">
        <v>16</v>
      </c>
      <c r="J11" s="25" t="s">
        <v>1</v>
      </c>
      <c r="L11" s="33"/>
    </row>
    <row r="12" spans="2:46" s="1" customFormat="1" ht="12" customHeight="1" x14ac:dyDescent="0.2">
      <c r="B12" s="33"/>
      <c r="D12" s="27" t="s">
        <v>17</v>
      </c>
      <c r="F12" s="25" t="s">
        <v>18</v>
      </c>
      <c r="I12" s="27" t="s">
        <v>19</v>
      </c>
      <c r="J12" s="56" t="str">
        <f>'Rekapitulácia stavby'!AN8</f>
        <v>14. 6. 2022</v>
      </c>
      <c r="L12" s="33"/>
    </row>
    <row r="13" spans="2:46" s="1" customFormat="1" ht="10.9" customHeight="1" x14ac:dyDescent="0.2">
      <c r="B13" s="33"/>
      <c r="L13" s="33"/>
    </row>
    <row r="14" spans="2:46" s="1" customFormat="1" ht="12" customHeight="1" x14ac:dyDescent="0.2">
      <c r="B14" s="33"/>
      <c r="D14" s="27" t="s">
        <v>21</v>
      </c>
      <c r="I14" s="27" t="s">
        <v>22</v>
      </c>
      <c r="J14" s="25" t="str">
        <f>IF('Rekapitulácia stavby'!AN10="","",'Rekapitulácia stavby'!AN10)</f>
        <v/>
      </c>
      <c r="L14" s="33"/>
    </row>
    <row r="15" spans="2:46" s="1" customFormat="1" ht="18" customHeight="1" x14ac:dyDescent="0.2">
      <c r="B15" s="33"/>
      <c r="E15" s="25" t="str">
        <f>IF('Rekapitulácia stavby'!E11="","",'Rekapitulácia stavby'!E11)</f>
        <v xml:space="preserve"> </v>
      </c>
      <c r="I15" s="27" t="s">
        <v>24</v>
      </c>
      <c r="J15" s="25" t="str">
        <f>IF('Rekapitulácia stavby'!AN11="","",'Rekapitulácia stavby'!AN11)</f>
        <v/>
      </c>
      <c r="L15" s="33"/>
    </row>
    <row r="16" spans="2:46" s="1" customFormat="1" ht="6.95" customHeight="1" x14ac:dyDescent="0.2">
      <c r="B16" s="33"/>
      <c r="L16" s="33"/>
    </row>
    <row r="17" spans="2:12" s="1" customFormat="1" ht="12" customHeight="1" x14ac:dyDescent="0.2">
      <c r="B17" s="33"/>
      <c r="D17" s="27" t="s">
        <v>25</v>
      </c>
      <c r="I17" s="27" t="s">
        <v>22</v>
      </c>
      <c r="J17" s="28" t="str">
        <f>'Rekapitulácia stavby'!AN13</f>
        <v>Vyplň údaj</v>
      </c>
      <c r="L17" s="33"/>
    </row>
    <row r="18" spans="2:12" s="1" customFormat="1" ht="18" customHeight="1" x14ac:dyDescent="0.2">
      <c r="B18" s="33"/>
      <c r="E18" s="258" t="str">
        <f>'Rekapitulácia stavby'!E14</f>
        <v>Vyplň údaj</v>
      </c>
      <c r="F18" s="244"/>
      <c r="G18" s="244"/>
      <c r="H18" s="244"/>
      <c r="I18" s="27" t="s">
        <v>24</v>
      </c>
      <c r="J18" s="28" t="str">
        <f>'Rekapitulácia stavby'!AN14</f>
        <v>Vyplň údaj</v>
      </c>
      <c r="L18" s="33"/>
    </row>
    <row r="19" spans="2:12" s="1" customFormat="1" ht="6.95" customHeight="1" x14ac:dyDescent="0.2">
      <c r="B19" s="33"/>
      <c r="L19" s="33"/>
    </row>
    <row r="20" spans="2:12" s="1" customFormat="1" ht="12" customHeight="1" x14ac:dyDescent="0.2">
      <c r="B20" s="33"/>
      <c r="D20" s="27" t="s">
        <v>27</v>
      </c>
      <c r="I20" s="27" t="s">
        <v>22</v>
      </c>
      <c r="J20" s="25" t="s">
        <v>1</v>
      </c>
      <c r="L20" s="33"/>
    </row>
    <row r="21" spans="2:12" s="1" customFormat="1" ht="18" customHeight="1" x14ac:dyDescent="0.2">
      <c r="B21" s="33"/>
      <c r="E21" s="25" t="s">
        <v>28</v>
      </c>
      <c r="I21" s="27" t="s">
        <v>24</v>
      </c>
      <c r="J21" s="25" t="s">
        <v>1</v>
      </c>
      <c r="L21" s="33"/>
    </row>
    <row r="22" spans="2:12" s="1" customFormat="1" ht="6.95" customHeight="1" x14ac:dyDescent="0.2">
      <c r="B22" s="33"/>
      <c r="L22" s="33"/>
    </row>
    <row r="23" spans="2:12" s="1" customFormat="1" ht="12" customHeight="1" x14ac:dyDescent="0.2">
      <c r="B23" s="33"/>
      <c r="D23" s="27" t="s">
        <v>31</v>
      </c>
      <c r="I23" s="27" t="s">
        <v>22</v>
      </c>
      <c r="J23" s="25" t="s">
        <v>1</v>
      </c>
      <c r="L23" s="33"/>
    </row>
    <row r="24" spans="2:12" s="1" customFormat="1" ht="18" customHeight="1" x14ac:dyDescent="0.2">
      <c r="B24" s="33"/>
      <c r="E24" s="25" t="s">
        <v>32</v>
      </c>
      <c r="I24" s="27" t="s">
        <v>24</v>
      </c>
      <c r="J24" s="25" t="s">
        <v>1</v>
      </c>
      <c r="L24" s="33"/>
    </row>
    <row r="25" spans="2:12" s="1" customFormat="1" ht="6.95" customHeight="1" x14ac:dyDescent="0.2">
      <c r="B25" s="33"/>
      <c r="L25" s="33"/>
    </row>
    <row r="26" spans="2:12" s="1" customFormat="1" ht="12" customHeight="1" x14ac:dyDescent="0.2">
      <c r="B26" s="33"/>
      <c r="D26" s="27" t="s">
        <v>33</v>
      </c>
      <c r="L26" s="33"/>
    </row>
    <row r="27" spans="2:12" s="7" customFormat="1" ht="16.5" customHeight="1" x14ac:dyDescent="0.2">
      <c r="B27" s="103"/>
      <c r="E27" s="248" t="s">
        <v>1</v>
      </c>
      <c r="F27" s="248"/>
      <c r="G27" s="248"/>
      <c r="H27" s="248"/>
      <c r="L27" s="103"/>
    </row>
    <row r="28" spans="2:12" s="1" customFormat="1" ht="6.95" customHeight="1" x14ac:dyDescent="0.2">
      <c r="B28" s="33"/>
      <c r="L28" s="33"/>
    </row>
    <row r="29" spans="2:12" s="1" customFormat="1" ht="6.95" customHeight="1" x14ac:dyDescent="0.2">
      <c r="B29" s="33"/>
      <c r="D29" s="57"/>
      <c r="E29" s="57"/>
      <c r="F29" s="57"/>
      <c r="G29" s="57"/>
      <c r="H29" s="57"/>
      <c r="I29" s="57"/>
      <c r="J29" s="57"/>
      <c r="K29" s="57"/>
      <c r="L29" s="33"/>
    </row>
    <row r="30" spans="2:12" s="1" customFormat="1" ht="25.35" customHeight="1" x14ac:dyDescent="0.2">
      <c r="B30" s="33"/>
      <c r="D30" s="104" t="s">
        <v>36</v>
      </c>
      <c r="J30" s="70">
        <f>ROUND(J123, 2)</f>
        <v>0</v>
      </c>
      <c r="L30" s="33"/>
    </row>
    <row r="31" spans="2:12" s="1" customFormat="1" ht="6.95" customHeight="1" x14ac:dyDescent="0.2">
      <c r="B31" s="33"/>
      <c r="D31" s="57"/>
      <c r="E31" s="57"/>
      <c r="F31" s="57"/>
      <c r="G31" s="57"/>
      <c r="H31" s="57"/>
      <c r="I31" s="57"/>
      <c r="J31" s="57"/>
      <c r="K31" s="57"/>
      <c r="L31" s="33"/>
    </row>
    <row r="32" spans="2:12" s="1" customFormat="1" ht="14.45" customHeight="1" x14ac:dyDescent="0.2">
      <c r="B32" s="33"/>
      <c r="F32" s="36" t="s">
        <v>38</v>
      </c>
      <c r="I32" s="36" t="s">
        <v>37</v>
      </c>
      <c r="J32" s="36" t="s">
        <v>39</v>
      </c>
      <c r="L32" s="33"/>
    </row>
    <row r="33" spans="2:12" s="1" customFormat="1" ht="14.45" customHeight="1" x14ac:dyDescent="0.2">
      <c r="B33" s="33"/>
      <c r="D33" s="59" t="s">
        <v>40</v>
      </c>
      <c r="E33" s="38" t="s">
        <v>41</v>
      </c>
      <c r="F33" s="105">
        <f>ROUND((SUM(BE123:BE192)),  2)</f>
        <v>0</v>
      </c>
      <c r="G33" s="106"/>
      <c r="H33" s="106"/>
      <c r="I33" s="107">
        <v>0.2</v>
      </c>
      <c r="J33" s="105">
        <f>ROUND(((SUM(BE123:BE192))*I33),  2)</f>
        <v>0</v>
      </c>
      <c r="L33" s="33"/>
    </row>
    <row r="34" spans="2:12" s="1" customFormat="1" ht="14.45" customHeight="1" x14ac:dyDescent="0.2">
      <c r="B34" s="33"/>
      <c r="E34" s="38" t="s">
        <v>42</v>
      </c>
      <c r="F34" s="105">
        <f>ROUND((SUM(BF123:BF192)),  2)</f>
        <v>0</v>
      </c>
      <c r="G34" s="106"/>
      <c r="H34" s="106"/>
      <c r="I34" s="107">
        <v>0.2</v>
      </c>
      <c r="J34" s="105">
        <f>ROUND(((SUM(BF123:BF192))*I34),  2)</f>
        <v>0</v>
      </c>
      <c r="L34" s="33"/>
    </row>
    <row r="35" spans="2:12" s="1" customFormat="1" ht="14.45" hidden="1" customHeight="1" x14ac:dyDescent="0.2">
      <c r="B35" s="33"/>
      <c r="E35" s="27" t="s">
        <v>43</v>
      </c>
      <c r="F35" s="108">
        <f>ROUND((SUM(BG123:BG192)),  2)</f>
        <v>0</v>
      </c>
      <c r="I35" s="109">
        <v>0.2</v>
      </c>
      <c r="J35" s="108">
        <f>0</f>
        <v>0</v>
      </c>
      <c r="L35" s="33"/>
    </row>
    <row r="36" spans="2:12" s="1" customFormat="1" ht="14.45" hidden="1" customHeight="1" x14ac:dyDescent="0.2">
      <c r="B36" s="33"/>
      <c r="E36" s="27" t="s">
        <v>44</v>
      </c>
      <c r="F36" s="108">
        <f>ROUND((SUM(BH123:BH192)),  2)</f>
        <v>0</v>
      </c>
      <c r="I36" s="109">
        <v>0.2</v>
      </c>
      <c r="J36" s="108">
        <f>0</f>
        <v>0</v>
      </c>
      <c r="L36" s="33"/>
    </row>
    <row r="37" spans="2:12" s="1" customFormat="1" ht="14.45" hidden="1" customHeight="1" x14ac:dyDescent="0.2">
      <c r="B37" s="33"/>
      <c r="E37" s="38" t="s">
        <v>45</v>
      </c>
      <c r="F37" s="105">
        <f>ROUND((SUM(BI123:BI192)),  2)</f>
        <v>0</v>
      </c>
      <c r="G37" s="106"/>
      <c r="H37" s="106"/>
      <c r="I37" s="107">
        <v>0</v>
      </c>
      <c r="J37" s="105">
        <f>0</f>
        <v>0</v>
      </c>
      <c r="L37" s="33"/>
    </row>
    <row r="38" spans="2:12" s="1" customFormat="1" ht="6.95" customHeight="1" x14ac:dyDescent="0.2">
      <c r="B38" s="33"/>
      <c r="L38" s="33"/>
    </row>
    <row r="39" spans="2:12" s="1" customFormat="1" ht="25.35" customHeight="1" x14ac:dyDescent="0.2">
      <c r="B39" s="33"/>
      <c r="C39" s="101"/>
      <c r="D39" s="110" t="s">
        <v>46</v>
      </c>
      <c r="E39" s="61"/>
      <c r="F39" s="61"/>
      <c r="G39" s="111" t="s">
        <v>47</v>
      </c>
      <c r="H39" s="112" t="s">
        <v>48</v>
      </c>
      <c r="I39" s="61"/>
      <c r="J39" s="113">
        <f>SUM(J30:J37)</f>
        <v>0</v>
      </c>
      <c r="K39" s="114"/>
      <c r="L39" s="33"/>
    </row>
    <row r="40" spans="2:12" s="1" customFormat="1" ht="14.45" customHeight="1" x14ac:dyDescent="0.2">
      <c r="B40" s="33"/>
      <c r="L40" s="33"/>
    </row>
    <row r="41" spans="2:12" ht="14.45" customHeight="1" x14ac:dyDescent="0.2">
      <c r="B41" s="20"/>
      <c r="L41" s="20"/>
    </row>
    <row r="42" spans="2:12" ht="14.45" customHeight="1" x14ac:dyDescent="0.2">
      <c r="B42" s="20"/>
      <c r="L42" s="20"/>
    </row>
    <row r="43" spans="2:12" ht="14.45" customHeight="1" x14ac:dyDescent="0.2">
      <c r="B43" s="20"/>
      <c r="L43" s="20"/>
    </row>
    <row r="44" spans="2:12" ht="14.45" customHeight="1" x14ac:dyDescent="0.2">
      <c r="B44" s="20"/>
      <c r="L44" s="20"/>
    </row>
    <row r="45" spans="2:12" ht="14.45" customHeight="1" x14ac:dyDescent="0.2">
      <c r="B45" s="20"/>
      <c r="L45" s="20"/>
    </row>
    <row r="46" spans="2:12" ht="14.45" customHeight="1" x14ac:dyDescent="0.2">
      <c r="B46" s="20"/>
      <c r="L46" s="20"/>
    </row>
    <row r="47" spans="2:12" ht="14.45" customHeight="1" x14ac:dyDescent="0.2">
      <c r="B47" s="20"/>
      <c r="L47" s="20"/>
    </row>
    <row r="48" spans="2:12" ht="14.45" customHeight="1" x14ac:dyDescent="0.2">
      <c r="B48" s="20"/>
      <c r="L48" s="20"/>
    </row>
    <row r="49" spans="2:12" ht="14.45" customHeight="1" x14ac:dyDescent="0.2">
      <c r="B49" s="20"/>
      <c r="L49" s="20"/>
    </row>
    <row r="50" spans="2:12" s="1" customFormat="1" ht="14.45" customHeight="1" x14ac:dyDescent="0.2">
      <c r="B50" s="33"/>
      <c r="D50" s="45" t="s">
        <v>49</v>
      </c>
      <c r="E50" s="46"/>
      <c r="F50" s="46"/>
      <c r="G50" s="45" t="s">
        <v>50</v>
      </c>
      <c r="H50" s="46"/>
      <c r="I50" s="46"/>
      <c r="J50" s="46"/>
      <c r="K50" s="46"/>
      <c r="L50" s="33"/>
    </row>
    <row r="51" spans="2:12" x14ac:dyDescent="0.2">
      <c r="B51" s="20"/>
      <c r="L51" s="20"/>
    </row>
    <row r="52" spans="2:12" x14ac:dyDescent="0.2">
      <c r="B52" s="20"/>
      <c r="L52" s="20"/>
    </row>
    <row r="53" spans="2:12" x14ac:dyDescent="0.2">
      <c r="B53" s="20"/>
      <c r="L53" s="20"/>
    </row>
    <row r="54" spans="2:12" x14ac:dyDescent="0.2">
      <c r="B54" s="20"/>
      <c r="L54" s="20"/>
    </row>
    <row r="55" spans="2:12" x14ac:dyDescent="0.2">
      <c r="B55" s="20"/>
      <c r="L55" s="20"/>
    </row>
    <row r="56" spans="2:12" x14ac:dyDescent="0.2">
      <c r="B56" s="20"/>
      <c r="L56" s="20"/>
    </row>
    <row r="57" spans="2:12" x14ac:dyDescent="0.2">
      <c r="B57" s="20"/>
      <c r="L57" s="20"/>
    </row>
    <row r="58" spans="2:12" x14ac:dyDescent="0.2">
      <c r="B58" s="20"/>
      <c r="L58" s="20"/>
    </row>
    <row r="59" spans="2:12" x14ac:dyDescent="0.2">
      <c r="B59" s="20"/>
      <c r="L59" s="20"/>
    </row>
    <row r="60" spans="2:12" x14ac:dyDescent="0.2">
      <c r="B60" s="20"/>
      <c r="L60" s="20"/>
    </row>
    <row r="61" spans="2:12" s="1" customFormat="1" ht="12.75" x14ac:dyDescent="0.2">
      <c r="B61" s="33"/>
      <c r="D61" s="47" t="s">
        <v>51</v>
      </c>
      <c r="E61" s="35"/>
      <c r="F61" s="115" t="s">
        <v>52</v>
      </c>
      <c r="G61" s="47" t="s">
        <v>51</v>
      </c>
      <c r="H61" s="35"/>
      <c r="I61" s="35"/>
      <c r="J61" s="116" t="s">
        <v>52</v>
      </c>
      <c r="K61" s="35"/>
      <c r="L61" s="33"/>
    </row>
    <row r="62" spans="2:12" x14ac:dyDescent="0.2">
      <c r="B62" s="20"/>
      <c r="L62" s="20"/>
    </row>
    <row r="63" spans="2:12" x14ac:dyDescent="0.2">
      <c r="B63" s="20"/>
      <c r="L63" s="20"/>
    </row>
    <row r="64" spans="2:12" x14ac:dyDescent="0.2">
      <c r="B64" s="20"/>
      <c r="L64" s="20"/>
    </row>
    <row r="65" spans="2:12" s="1" customFormat="1" ht="12.75" x14ac:dyDescent="0.2">
      <c r="B65" s="33"/>
      <c r="D65" s="45" t="s">
        <v>53</v>
      </c>
      <c r="E65" s="46"/>
      <c r="F65" s="46"/>
      <c r="G65" s="45" t="s">
        <v>54</v>
      </c>
      <c r="H65" s="46"/>
      <c r="I65" s="46"/>
      <c r="J65" s="46"/>
      <c r="K65" s="46"/>
      <c r="L65" s="33"/>
    </row>
    <row r="66" spans="2:12" x14ac:dyDescent="0.2">
      <c r="B66" s="20"/>
      <c r="L66" s="20"/>
    </row>
    <row r="67" spans="2:12" x14ac:dyDescent="0.2">
      <c r="B67" s="20"/>
      <c r="L67" s="20"/>
    </row>
    <row r="68" spans="2:12" x14ac:dyDescent="0.2">
      <c r="B68" s="20"/>
      <c r="L68" s="20"/>
    </row>
    <row r="69" spans="2:12" x14ac:dyDescent="0.2">
      <c r="B69" s="20"/>
      <c r="L69" s="20"/>
    </row>
    <row r="70" spans="2:12" x14ac:dyDescent="0.2">
      <c r="B70" s="20"/>
      <c r="L70" s="20"/>
    </row>
    <row r="71" spans="2:12" x14ac:dyDescent="0.2">
      <c r="B71" s="20"/>
      <c r="L71" s="20"/>
    </row>
    <row r="72" spans="2:12" x14ac:dyDescent="0.2">
      <c r="B72" s="20"/>
      <c r="L72" s="20"/>
    </row>
    <row r="73" spans="2:12" x14ac:dyDescent="0.2">
      <c r="B73" s="20"/>
      <c r="L73" s="20"/>
    </row>
    <row r="74" spans="2:12" x14ac:dyDescent="0.2">
      <c r="B74" s="20"/>
      <c r="L74" s="20"/>
    </row>
    <row r="75" spans="2:12" x14ac:dyDescent="0.2">
      <c r="B75" s="20"/>
      <c r="L75" s="20"/>
    </row>
    <row r="76" spans="2:12" s="1" customFormat="1" ht="12.75" x14ac:dyDescent="0.2">
      <c r="B76" s="33"/>
      <c r="D76" s="47" t="s">
        <v>51</v>
      </c>
      <c r="E76" s="35"/>
      <c r="F76" s="115" t="s">
        <v>52</v>
      </c>
      <c r="G76" s="47" t="s">
        <v>51</v>
      </c>
      <c r="H76" s="35"/>
      <c r="I76" s="35"/>
      <c r="J76" s="116" t="s">
        <v>52</v>
      </c>
      <c r="K76" s="35"/>
      <c r="L76" s="33"/>
    </row>
    <row r="77" spans="2:12" s="1" customFormat="1" ht="14.45" customHeight="1" x14ac:dyDescent="0.2"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33"/>
    </row>
    <row r="81" spans="2:47" s="1" customFormat="1" ht="6.95" customHeight="1" x14ac:dyDescent="0.2"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33"/>
    </row>
    <row r="82" spans="2:47" s="1" customFormat="1" ht="24.95" customHeight="1" x14ac:dyDescent="0.2">
      <c r="B82" s="33"/>
      <c r="C82" s="21" t="s">
        <v>121</v>
      </c>
      <c r="L82" s="33"/>
    </row>
    <row r="83" spans="2:47" s="1" customFormat="1" ht="6.95" customHeight="1" x14ac:dyDescent="0.2">
      <c r="B83" s="33"/>
      <c r="L83" s="33"/>
    </row>
    <row r="84" spans="2:47" s="1" customFormat="1" ht="12" customHeight="1" x14ac:dyDescent="0.2">
      <c r="B84" s="33"/>
      <c r="C84" s="27" t="s">
        <v>13</v>
      </c>
      <c r="L84" s="33"/>
    </row>
    <row r="85" spans="2:47" s="1" customFormat="1" ht="16.5" customHeight="1" x14ac:dyDescent="0.2">
      <c r="B85" s="33"/>
      <c r="E85" s="256" t="str">
        <f>E7</f>
        <v>Bratislava KS IZS Tomášikova 28A - rekonštrukcia priestorov</v>
      </c>
      <c r="F85" s="257"/>
      <c r="G85" s="257"/>
      <c r="H85" s="257"/>
      <c r="L85" s="33"/>
    </row>
    <row r="86" spans="2:47" s="1" customFormat="1" ht="12" customHeight="1" x14ac:dyDescent="0.2">
      <c r="B86" s="33"/>
      <c r="C86" s="27" t="s">
        <v>119</v>
      </c>
      <c r="L86" s="33"/>
    </row>
    <row r="87" spans="2:47" s="1" customFormat="1" ht="16.5" customHeight="1" x14ac:dyDescent="0.2">
      <c r="B87" s="33"/>
      <c r="E87" s="237" t="str">
        <f>E9</f>
        <v>7 - E.1.9 Bleskozvod a uzemnenie</v>
      </c>
      <c r="F87" s="255"/>
      <c r="G87" s="255"/>
      <c r="H87" s="255"/>
      <c r="L87" s="33"/>
    </row>
    <row r="88" spans="2:47" s="1" customFormat="1" ht="6.95" customHeight="1" x14ac:dyDescent="0.2">
      <c r="B88" s="33"/>
      <c r="L88" s="33"/>
    </row>
    <row r="89" spans="2:47" s="1" customFormat="1" ht="12" customHeight="1" x14ac:dyDescent="0.2">
      <c r="B89" s="33"/>
      <c r="C89" s="27" t="s">
        <v>17</v>
      </c>
      <c r="F89" s="25" t="str">
        <f>F12</f>
        <v>Bratislava</v>
      </c>
      <c r="I89" s="27" t="s">
        <v>19</v>
      </c>
      <c r="J89" s="56" t="str">
        <f>IF(J12="","",J12)</f>
        <v>14. 6. 2022</v>
      </c>
      <c r="L89" s="33"/>
    </row>
    <row r="90" spans="2:47" s="1" customFormat="1" ht="6.95" customHeight="1" x14ac:dyDescent="0.2">
      <c r="B90" s="33"/>
      <c r="L90" s="33"/>
    </row>
    <row r="91" spans="2:47" s="1" customFormat="1" ht="25.7" customHeight="1" x14ac:dyDescent="0.2">
      <c r="B91" s="33"/>
      <c r="C91" s="27" t="s">
        <v>21</v>
      </c>
      <c r="F91" s="25" t="str">
        <f>E15</f>
        <v xml:space="preserve"> </v>
      </c>
      <c r="I91" s="27" t="s">
        <v>27</v>
      </c>
      <c r="J91" s="30" t="str">
        <f>E21</f>
        <v>expo AIR s.r.o. Ing. arch. Milan Rožník</v>
      </c>
      <c r="L91" s="33"/>
    </row>
    <row r="92" spans="2:47" s="1" customFormat="1" ht="15.2" customHeight="1" x14ac:dyDescent="0.2">
      <c r="B92" s="33"/>
      <c r="C92" s="27" t="s">
        <v>25</v>
      </c>
      <c r="F92" s="25" t="str">
        <f>IF(E18="","",E18)</f>
        <v>Vyplň údaj</v>
      </c>
      <c r="I92" s="27" t="s">
        <v>31</v>
      </c>
      <c r="J92" s="30" t="str">
        <f>E24</f>
        <v>Lacková</v>
      </c>
      <c r="L92" s="33"/>
    </row>
    <row r="93" spans="2:47" s="1" customFormat="1" ht="10.35" customHeight="1" x14ac:dyDescent="0.2">
      <c r="B93" s="33"/>
      <c r="L93" s="33"/>
    </row>
    <row r="94" spans="2:47" s="1" customFormat="1" ht="29.25" customHeight="1" x14ac:dyDescent="0.2">
      <c r="B94" s="33"/>
      <c r="C94" s="117" t="s">
        <v>122</v>
      </c>
      <c r="D94" s="101"/>
      <c r="E94" s="101"/>
      <c r="F94" s="101"/>
      <c r="G94" s="101"/>
      <c r="H94" s="101"/>
      <c r="I94" s="101"/>
      <c r="J94" s="118" t="s">
        <v>123</v>
      </c>
      <c r="K94" s="101"/>
      <c r="L94" s="33"/>
    </row>
    <row r="95" spans="2:47" s="1" customFormat="1" ht="10.35" customHeight="1" x14ac:dyDescent="0.2">
      <c r="B95" s="33"/>
      <c r="L95" s="33"/>
    </row>
    <row r="96" spans="2:47" s="1" customFormat="1" ht="22.9" customHeight="1" x14ac:dyDescent="0.2">
      <c r="B96" s="33"/>
      <c r="C96" s="119" t="s">
        <v>124</v>
      </c>
      <c r="J96" s="70">
        <f>J123</f>
        <v>0</v>
      </c>
      <c r="L96" s="33"/>
      <c r="AU96" s="17" t="s">
        <v>125</v>
      </c>
    </row>
    <row r="97" spans="2:12" s="8" customFormat="1" ht="24.95" customHeight="1" x14ac:dyDescent="0.2">
      <c r="B97" s="120"/>
      <c r="D97" s="121" t="s">
        <v>150</v>
      </c>
      <c r="E97" s="122"/>
      <c r="F97" s="122"/>
      <c r="G97" s="122"/>
      <c r="H97" s="122"/>
      <c r="I97" s="122"/>
      <c r="J97" s="123">
        <f>J124</f>
        <v>0</v>
      </c>
      <c r="L97" s="120"/>
    </row>
    <row r="98" spans="2:12" s="9" customFormat="1" ht="19.899999999999999" customHeight="1" x14ac:dyDescent="0.2">
      <c r="B98" s="124"/>
      <c r="D98" s="125" t="s">
        <v>2552</v>
      </c>
      <c r="E98" s="126"/>
      <c r="F98" s="126"/>
      <c r="G98" s="126"/>
      <c r="H98" s="126"/>
      <c r="I98" s="126"/>
      <c r="J98" s="127">
        <f>J125</f>
        <v>0</v>
      </c>
      <c r="L98" s="124"/>
    </row>
    <row r="99" spans="2:12" s="9" customFormat="1" ht="19.899999999999999" customHeight="1" x14ac:dyDescent="0.2">
      <c r="B99" s="124"/>
      <c r="D99" s="125" t="s">
        <v>2910</v>
      </c>
      <c r="E99" s="126"/>
      <c r="F99" s="126"/>
      <c r="G99" s="126"/>
      <c r="H99" s="126"/>
      <c r="I99" s="126"/>
      <c r="J99" s="127">
        <f>J177</f>
        <v>0</v>
      </c>
      <c r="L99" s="124"/>
    </row>
    <row r="100" spans="2:12" s="9" customFormat="1" ht="19.899999999999999" customHeight="1" x14ac:dyDescent="0.2">
      <c r="B100" s="124"/>
      <c r="D100" s="125" t="s">
        <v>2555</v>
      </c>
      <c r="E100" s="126"/>
      <c r="F100" s="126"/>
      <c r="G100" s="126"/>
      <c r="H100" s="126"/>
      <c r="I100" s="126"/>
      <c r="J100" s="127">
        <f>J181</f>
        <v>0</v>
      </c>
      <c r="L100" s="124"/>
    </row>
    <row r="101" spans="2:12" s="8" customFormat="1" ht="24.95" customHeight="1" x14ac:dyDescent="0.2">
      <c r="B101" s="120"/>
      <c r="D101" s="121" t="s">
        <v>126</v>
      </c>
      <c r="E101" s="122"/>
      <c r="F101" s="122"/>
      <c r="G101" s="122"/>
      <c r="H101" s="122"/>
      <c r="I101" s="122"/>
      <c r="J101" s="123">
        <f>J183</f>
        <v>0</v>
      </c>
      <c r="L101" s="120"/>
    </row>
    <row r="102" spans="2:12" s="9" customFormat="1" ht="19.899999999999999" customHeight="1" x14ac:dyDescent="0.2">
      <c r="B102" s="124"/>
      <c r="D102" s="125" t="s">
        <v>2911</v>
      </c>
      <c r="E102" s="126"/>
      <c r="F102" s="126"/>
      <c r="G102" s="126"/>
      <c r="H102" s="126"/>
      <c r="I102" s="126"/>
      <c r="J102" s="127">
        <f>J184</f>
        <v>0</v>
      </c>
      <c r="L102" s="124"/>
    </row>
    <row r="103" spans="2:12" s="9" customFormat="1" ht="19.899999999999999" customHeight="1" x14ac:dyDescent="0.2">
      <c r="B103" s="124"/>
      <c r="D103" s="125" t="s">
        <v>133</v>
      </c>
      <c r="E103" s="126"/>
      <c r="F103" s="126"/>
      <c r="G103" s="126"/>
      <c r="H103" s="126"/>
      <c r="I103" s="126"/>
      <c r="J103" s="127">
        <f>J189</f>
        <v>0</v>
      </c>
      <c r="L103" s="124"/>
    </row>
    <row r="104" spans="2:12" s="1" customFormat="1" ht="21.75" customHeight="1" x14ac:dyDescent="0.2">
      <c r="B104" s="33"/>
      <c r="L104" s="33"/>
    </row>
    <row r="105" spans="2:12" s="1" customFormat="1" ht="6.95" customHeight="1" x14ac:dyDescent="0.2"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33"/>
    </row>
    <row r="109" spans="2:12" s="1" customFormat="1" ht="6.95" customHeight="1" x14ac:dyDescent="0.2">
      <c r="B109" s="50"/>
      <c r="C109" s="51"/>
      <c r="D109" s="51"/>
      <c r="E109" s="51"/>
      <c r="F109" s="51"/>
      <c r="G109" s="51"/>
      <c r="H109" s="51"/>
      <c r="I109" s="51"/>
      <c r="J109" s="51"/>
      <c r="K109" s="51"/>
      <c r="L109" s="33"/>
    </row>
    <row r="110" spans="2:12" s="1" customFormat="1" ht="24.95" customHeight="1" x14ac:dyDescent="0.2">
      <c r="B110" s="33"/>
      <c r="C110" s="21" t="s">
        <v>153</v>
      </c>
      <c r="L110" s="33"/>
    </row>
    <row r="111" spans="2:12" s="1" customFormat="1" ht="6.95" customHeight="1" x14ac:dyDescent="0.2">
      <c r="B111" s="33"/>
      <c r="L111" s="33"/>
    </row>
    <row r="112" spans="2:12" s="1" customFormat="1" ht="12" customHeight="1" x14ac:dyDescent="0.2">
      <c r="B112" s="33"/>
      <c r="C112" s="27" t="s">
        <v>13</v>
      </c>
      <c r="L112" s="33"/>
    </row>
    <row r="113" spans="2:65" s="1" customFormat="1" ht="16.5" customHeight="1" x14ac:dyDescent="0.2">
      <c r="B113" s="33"/>
      <c r="E113" s="256" t="str">
        <f>E7</f>
        <v>Bratislava KS IZS Tomášikova 28A - rekonštrukcia priestorov</v>
      </c>
      <c r="F113" s="257"/>
      <c r="G113" s="257"/>
      <c r="H113" s="257"/>
      <c r="L113" s="33"/>
    </row>
    <row r="114" spans="2:65" s="1" customFormat="1" ht="12" customHeight="1" x14ac:dyDescent="0.2">
      <c r="B114" s="33"/>
      <c r="C114" s="27" t="s">
        <v>119</v>
      </c>
      <c r="L114" s="33"/>
    </row>
    <row r="115" spans="2:65" s="1" customFormat="1" ht="16.5" customHeight="1" x14ac:dyDescent="0.2">
      <c r="B115" s="33"/>
      <c r="E115" s="237" t="str">
        <f>E9</f>
        <v>7 - E.1.9 Bleskozvod a uzemnenie</v>
      </c>
      <c r="F115" s="255"/>
      <c r="G115" s="255"/>
      <c r="H115" s="255"/>
      <c r="L115" s="33"/>
    </row>
    <row r="116" spans="2:65" s="1" customFormat="1" ht="6.95" customHeight="1" x14ac:dyDescent="0.2">
      <c r="B116" s="33"/>
      <c r="L116" s="33"/>
    </row>
    <row r="117" spans="2:65" s="1" customFormat="1" ht="12" customHeight="1" x14ac:dyDescent="0.2">
      <c r="B117" s="33"/>
      <c r="C117" s="27" t="s">
        <v>17</v>
      </c>
      <c r="F117" s="25" t="str">
        <f>F12</f>
        <v>Bratislava</v>
      </c>
      <c r="I117" s="27" t="s">
        <v>19</v>
      </c>
      <c r="J117" s="56" t="str">
        <f>IF(J12="","",J12)</f>
        <v>14. 6. 2022</v>
      </c>
      <c r="L117" s="33"/>
    </row>
    <row r="118" spans="2:65" s="1" customFormat="1" ht="6.95" customHeight="1" x14ac:dyDescent="0.2">
      <c r="B118" s="33"/>
      <c r="L118" s="33"/>
    </row>
    <row r="119" spans="2:65" s="1" customFormat="1" ht="25.7" customHeight="1" x14ac:dyDescent="0.2">
      <c r="B119" s="33"/>
      <c r="C119" s="27" t="s">
        <v>21</v>
      </c>
      <c r="F119" s="25" t="str">
        <f>E15</f>
        <v xml:space="preserve"> </v>
      </c>
      <c r="I119" s="27" t="s">
        <v>27</v>
      </c>
      <c r="J119" s="30" t="str">
        <f>E21</f>
        <v>expo AIR s.r.o. Ing. arch. Milan Rožník</v>
      </c>
      <c r="L119" s="33"/>
    </row>
    <row r="120" spans="2:65" s="1" customFormat="1" ht="15.2" customHeight="1" x14ac:dyDescent="0.2">
      <c r="B120" s="33"/>
      <c r="C120" s="27" t="s">
        <v>25</v>
      </c>
      <c r="F120" s="25" t="str">
        <f>IF(E18="","",E18)</f>
        <v>Vyplň údaj</v>
      </c>
      <c r="I120" s="27" t="s">
        <v>31</v>
      </c>
      <c r="J120" s="30" t="str">
        <f>E24</f>
        <v>Lacková</v>
      </c>
      <c r="L120" s="33"/>
    </row>
    <row r="121" spans="2:65" s="1" customFormat="1" ht="10.35" customHeight="1" x14ac:dyDescent="0.2">
      <c r="B121" s="33"/>
      <c r="L121" s="33"/>
    </row>
    <row r="122" spans="2:65" s="10" customFormat="1" ht="29.25" customHeight="1" x14ac:dyDescent="0.2">
      <c r="B122" s="128"/>
      <c r="C122" s="129" t="s">
        <v>154</v>
      </c>
      <c r="D122" s="130" t="s">
        <v>61</v>
      </c>
      <c r="E122" s="130" t="s">
        <v>57</v>
      </c>
      <c r="F122" s="130" t="s">
        <v>58</v>
      </c>
      <c r="G122" s="130" t="s">
        <v>155</v>
      </c>
      <c r="H122" s="130" t="s">
        <v>156</v>
      </c>
      <c r="I122" s="130" t="s">
        <v>157</v>
      </c>
      <c r="J122" s="131" t="s">
        <v>123</v>
      </c>
      <c r="K122" s="132" t="s">
        <v>158</v>
      </c>
      <c r="L122" s="128"/>
      <c r="M122" s="63" t="s">
        <v>1</v>
      </c>
      <c r="N122" s="64" t="s">
        <v>40</v>
      </c>
      <c r="O122" s="64" t="s">
        <v>159</v>
      </c>
      <c r="P122" s="64" t="s">
        <v>160</v>
      </c>
      <c r="Q122" s="64" t="s">
        <v>161</v>
      </c>
      <c r="R122" s="64" t="s">
        <v>162</v>
      </c>
      <c r="S122" s="64" t="s">
        <v>163</v>
      </c>
      <c r="T122" s="65" t="s">
        <v>164</v>
      </c>
    </row>
    <row r="123" spans="2:65" s="1" customFormat="1" ht="22.9" customHeight="1" x14ac:dyDescent="0.25">
      <c r="B123" s="33"/>
      <c r="C123" s="68" t="s">
        <v>124</v>
      </c>
      <c r="J123" s="133">
        <f>BK123</f>
        <v>0</v>
      </c>
      <c r="L123" s="33"/>
      <c r="M123" s="66"/>
      <c r="N123" s="57"/>
      <c r="O123" s="57"/>
      <c r="P123" s="134">
        <f>P124+P183</f>
        <v>0</v>
      </c>
      <c r="Q123" s="57"/>
      <c r="R123" s="134">
        <f>R124+R183</f>
        <v>0</v>
      </c>
      <c r="S123" s="57"/>
      <c r="T123" s="135">
        <f>T124+T183</f>
        <v>0</v>
      </c>
      <c r="AT123" s="17" t="s">
        <v>75</v>
      </c>
      <c r="AU123" s="17" t="s">
        <v>125</v>
      </c>
      <c r="BK123" s="136">
        <f>BK124+BK183</f>
        <v>0</v>
      </c>
    </row>
    <row r="124" spans="2:65" s="11" customFormat="1" ht="25.9" customHeight="1" x14ac:dyDescent="0.2">
      <c r="B124" s="137"/>
      <c r="D124" s="138" t="s">
        <v>75</v>
      </c>
      <c r="E124" s="139" t="s">
        <v>262</v>
      </c>
      <c r="F124" s="139" t="s">
        <v>1964</v>
      </c>
      <c r="I124" s="140"/>
      <c r="J124" s="141">
        <f>BK124</f>
        <v>0</v>
      </c>
      <c r="L124" s="137"/>
      <c r="M124" s="142"/>
      <c r="P124" s="143">
        <f>P125+P177+P181</f>
        <v>0</v>
      </c>
      <c r="R124" s="143">
        <f>R125+R177+R181</f>
        <v>0</v>
      </c>
      <c r="T124" s="144">
        <f>T125+T177+T181</f>
        <v>0</v>
      </c>
      <c r="AR124" s="138" t="s">
        <v>88</v>
      </c>
      <c r="AT124" s="145" t="s">
        <v>75</v>
      </c>
      <c r="AU124" s="145" t="s">
        <v>76</v>
      </c>
      <c r="AY124" s="138" t="s">
        <v>167</v>
      </c>
      <c r="BK124" s="146">
        <f>BK125+BK177+BK181</f>
        <v>0</v>
      </c>
    </row>
    <row r="125" spans="2:65" s="11" customFormat="1" ht="22.9" customHeight="1" x14ac:dyDescent="0.2">
      <c r="B125" s="137"/>
      <c r="D125" s="138" t="s">
        <v>75</v>
      </c>
      <c r="E125" s="147" t="s">
        <v>2557</v>
      </c>
      <c r="F125" s="147" t="s">
        <v>2558</v>
      </c>
      <c r="I125" s="140"/>
      <c r="J125" s="148">
        <f>BK125</f>
        <v>0</v>
      </c>
      <c r="L125" s="137"/>
      <c r="M125" s="142"/>
      <c r="P125" s="143">
        <f>SUM(P126:P176)</f>
        <v>0</v>
      </c>
      <c r="R125" s="143">
        <f>SUM(R126:R176)</f>
        <v>0</v>
      </c>
      <c r="T125" s="144">
        <f>SUM(T126:T176)</f>
        <v>0</v>
      </c>
      <c r="AR125" s="138" t="s">
        <v>88</v>
      </c>
      <c r="AT125" s="145" t="s">
        <v>75</v>
      </c>
      <c r="AU125" s="145" t="s">
        <v>81</v>
      </c>
      <c r="AY125" s="138" t="s">
        <v>167</v>
      </c>
      <c r="BK125" s="146">
        <f>SUM(BK126:BK176)</f>
        <v>0</v>
      </c>
    </row>
    <row r="126" spans="2:65" s="1" customFormat="1" ht="24.2" customHeight="1" x14ac:dyDescent="0.2">
      <c r="B126" s="149"/>
      <c r="C126" s="150" t="s">
        <v>81</v>
      </c>
      <c r="D126" s="150" t="s">
        <v>169</v>
      </c>
      <c r="E126" s="151" t="s">
        <v>2912</v>
      </c>
      <c r="F126" s="152" t="s">
        <v>2913</v>
      </c>
      <c r="G126" s="153" t="s">
        <v>306</v>
      </c>
      <c r="H126" s="154">
        <v>100</v>
      </c>
      <c r="I126" s="155"/>
      <c r="J126" s="154">
        <f t="shared" ref="J126:J157" si="0">ROUND(I126*H126,3)</f>
        <v>0</v>
      </c>
      <c r="K126" s="156"/>
      <c r="L126" s="33"/>
      <c r="M126" s="157" t="s">
        <v>1</v>
      </c>
      <c r="N126" s="158" t="s">
        <v>42</v>
      </c>
      <c r="P126" s="159">
        <f t="shared" ref="P126:P157" si="1">O126*H126</f>
        <v>0</v>
      </c>
      <c r="Q126" s="159">
        <v>0</v>
      </c>
      <c r="R126" s="159">
        <f t="shared" ref="R126:R157" si="2">Q126*H126</f>
        <v>0</v>
      </c>
      <c r="S126" s="159">
        <v>0</v>
      </c>
      <c r="T126" s="160">
        <f t="shared" ref="T126:T157" si="3">S126*H126</f>
        <v>0</v>
      </c>
      <c r="AR126" s="161" t="s">
        <v>344</v>
      </c>
      <c r="AT126" s="161" t="s">
        <v>169</v>
      </c>
      <c r="AU126" s="161" t="s">
        <v>85</v>
      </c>
      <c r="AY126" s="17" t="s">
        <v>167</v>
      </c>
      <c r="BE126" s="96">
        <f t="shared" ref="BE126:BE157" si="4">IF(N126="základná",J126,0)</f>
        <v>0</v>
      </c>
      <c r="BF126" s="96">
        <f t="shared" ref="BF126:BF157" si="5">IF(N126="znížená",J126,0)</f>
        <v>0</v>
      </c>
      <c r="BG126" s="96">
        <f t="shared" ref="BG126:BG157" si="6">IF(N126="zákl. prenesená",J126,0)</f>
        <v>0</v>
      </c>
      <c r="BH126" s="96">
        <f t="shared" ref="BH126:BH157" si="7">IF(N126="zníž. prenesená",J126,0)</f>
        <v>0</v>
      </c>
      <c r="BI126" s="96">
        <f t="shared" ref="BI126:BI157" si="8">IF(N126="nulová",J126,0)</f>
        <v>0</v>
      </c>
      <c r="BJ126" s="17" t="s">
        <v>85</v>
      </c>
      <c r="BK126" s="162">
        <f t="shared" ref="BK126:BK157" si="9">ROUND(I126*H126,3)</f>
        <v>0</v>
      </c>
      <c r="BL126" s="17" t="s">
        <v>344</v>
      </c>
      <c r="BM126" s="161" t="s">
        <v>85</v>
      </c>
    </row>
    <row r="127" spans="2:65" s="1" customFormat="1" ht="16.5" customHeight="1" x14ac:dyDescent="0.2">
      <c r="B127" s="149"/>
      <c r="C127" s="191" t="s">
        <v>85</v>
      </c>
      <c r="D127" s="191" t="s">
        <v>262</v>
      </c>
      <c r="E127" s="192" t="s">
        <v>2914</v>
      </c>
      <c r="F127" s="193" t="s">
        <v>2915</v>
      </c>
      <c r="G127" s="194" t="s">
        <v>481</v>
      </c>
      <c r="H127" s="195">
        <v>95</v>
      </c>
      <c r="I127" s="196"/>
      <c r="J127" s="195">
        <f t="shared" si="0"/>
        <v>0</v>
      </c>
      <c r="K127" s="197"/>
      <c r="L127" s="198"/>
      <c r="M127" s="199" t="s">
        <v>1</v>
      </c>
      <c r="N127" s="200" t="s">
        <v>42</v>
      </c>
      <c r="P127" s="159">
        <f t="shared" si="1"/>
        <v>0</v>
      </c>
      <c r="Q127" s="159">
        <v>0</v>
      </c>
      <c r="R127" s="159">
        <f t="shared" si="2"/>
        <v>0</v>
      </c>
      <c r="S127" s="159">
        <v>0</v>
      </c>
      <c r="T127" s="160">
        <f t="shared" si="3"/>
        <v>0</v>
      </c>
      <c r="AR127" s="161" t="s">
        <v>903</v>
      </c>
      <c r="AT127" s="161" t="s">
        <v>262</v>
      </c>
      <c r="AU127" s="161" t="s">
        <v>85</v>
      </c>
      <c r="AY127" s="17" t="s">
        <v>167</v>
      </c>
      <c r="BE127" s="96">
        <f t="shared" si="4"/>
        <v>0</v>
      </c>
      <c r="BF127" s="96">
        <f t="shared" si="5"/>
        <v>0</v>
      </c>
      <c r="BG127" s="96">
        <f t="shared" si="6"/>
        <v>0</v>
      </c>
      <c r="BH127" s="96">
        <f t="shared" si="7"/>
        <v>0</v>
      </c>
      <c r="BI127" s="96">
        <f t="shared" si="8"/>
        <v>0</v>
      </c>
      <c r="BJ127" s="17" t="s">
        <v>85</v>
      </c>
      <c r="BK127" s="162">
        <f t="shared" si="9"/>
        <v>0</v>
      </c>
      <c r="BL127" s="17" t="s">
        <v>344</v>
      </c>
      <c r="BM127" s="161" t="s">
        <v>91</v>
      </c>
    </row>
    <row r="128" spans="2:65" s="1" customFormat="1" ht="24.2" customHeight="1" x14ac:dyDescent="0.2">
      <c r="B128" s="149"/>
      <c r="C128" s="150" t="s">
        <v>88</v>
      </c>
      <c r="D128" s="150" t="s">
        <v>169</v>
      </c>
      <c r="E128" s="151" t="s">
        <v>2676</v>
      </c>
      <c r="F128" s="152" t="s">
        <v>2677</v>
      </c>
      <c r="G128" s="153" t="s">
        <v>306</v>
      </c>
      <c r="H128" s="154">
        <v>65</v>
      </c>
      <c r="I128" s="155"/>
      <c r="J128" s="154">
        <f t="shared" si="0"/>
        <v>0</v>
      </c>
      <c r="K128" s="156"/>
      <c r="L128" s="33"/>
      <c r="M128" s="157" t="s">
        <v>1</v>
      </c>
      <c r="N128" s="158" t="s">
        <v>42</v>
      </c>
      <c r="P128" s="159">
        <f t="shared" si="1"/>
        <v>0</v>
      </c>
      <c r="Q128" s="159">
        <v>0</v>
      </c>
      <c r="R128" s="159">
        <f t="shared" si="2"/>
        <v>0</v>
      </c>
      <c r="S128" s="159">
        <v>0</v>
      </c>
      <c r="T128" s="160">
        <f t="shared" si="3"/>
        <v>0</v>
      </c>
      <c r="AR128" s="161" t="s">
        <v>344</v>
      </c>
      <c r="AT128" s="161" t="s">
        <v>169</v>
      </c>
      <c r="AU128" s="161" t="s">
        <v>85</v>
      </c>
      <c r="AY128" s="17" t="s">
        <v>167</v>
      </c>
      <c r="BE128" s="96">
        <f t="shared" si="4"/>
        <v>0</v>
      </c>
      <c r="BF128" s="96">
        <f t="shared" si="5"/>
        <v>0</v>
      </c>
      <c r="BG128" s="96">
        <f t="shared" si="6"/>
        <v>0</v>
      </c>
      <c r="BH128" s="96">
        <f t="shared" si="7"/>
        <v>0</v>
      </c>
      <c r="BI128" s="96">
        <f t="shared" si="8"/>
        <v>0</v>
      </c>
      <c r="BJ128" s="17" t="s">
        <v>85</v>
      </c>
      <c r="BK128" s="162">
        <f t="shared" si="9"/>
        <v>0</v>
      </c>
      <c r="BL128" s="17" t="s">
        <v>344</v>
      </c>
      <c r="BM128" s="161" t="s">
        <v>97</v>
      </c>
    </row>
    <row r="129" spans="2:65" s="1" customFormat="1" ht="16.5" customHeight="1" x14ac:dyDescent="0.2">
      <c r="B129" s="149"/>
      <c r="C129" s="191" t="s">
        <v>91</v>
      </c>
      <c r="D129" s="191" t="s">
        <v>262</v>
      </c>
      <c r="E129" s="192" t="s">
        <v>2678</v>
      </c>
      <c r="F129" s="193" t="s">
        <v>2679</v>
      </c>
      <c r="G129" s="194" t="s">
        <v>481</v>
      </c>
      <c r="H129" s="195">
        <v>40.625</v>
      </c>
      <c r="I129" s="196"/>
      <c r="J129" s="195">
        <f t="shared" si="0"/>
        <v>0</v>
      </c>
      <c r="K129" s="197"/>
      <c r="L129" s="198"/>
      <c r="M129" s="199" t="s">
        <v>1</v>
      </c>
      <c r="N129" s="200" t="s">
        <v>42</v>
      </c>
      <c r="P129" s="159">
        <f t="shared" si="1"/>
        <v>0</v>
      </c>
      <c r="Q129" s="159">
        <v>0</v>
      </c>
      <c r="R129" s="159">
        <f t="shared" si="2"/>
        <v>0</v>
      </c>
      <c r="S129" s="159">
        <v>0</v>
      </c>
      <c r="T129" s="160">
        <f t="shared" si="3"/>
        <v>0</v>
      </c>
      <c r="AR129" s="161" t="s">
        <v>903</v>
      </c>
      <c r="AT129" s="161" t="s">
        <v>262</v>
      </c>
      <c r="AU129" s="161" t="s">
        <v>85</v>
      </c>
      <c r="AY129" s="17" t="s">
        <v>167</v>
      </c>
      <c r="BE129" s="96">
        <f t="shared" si="4"/>
        <v>0</v>
      </c>
      <c r="BF129" s="96">
        <f t="shared" si="5"/>
        <v>0</v>
      </c>
      <c r="BG129" s="96">
        <f t="shared" si="6"/>
        <v>0</v>
      </c>
      <c r="BH129" s="96">
        <f t="shared" si="7"/>
        <v>0</v>
      </c>
      <c r="BI129" s="96">
        <f t="shared" si="8"/>
        <v>0</v>
      </c>
      <c r="BJ129" s="17" t="s">
        <v>85</v>
      </c>
      <c r="BK129" s="162">
        <f t="shared" si="9"/>
        <v>0</v>
      </c>
      <c r="BL129" s="17" t="s">
        <v>344</v>
      </c>
      <c r="BM129" s="161" t="s">
        <v>103</v>
      </c>
    </row>
    <row r="130" spans="2:65" s="1" customFormat="1" ht="16.5" customHeight="1" x14ac:dyDescent="0.2">
      <c r="B130" s="149"/>
      <c r="C130" s="150" t="s">
        <v>94</v>
      </c>
      <c r="D130" s="150" t="s">
        <v>169</v>
      </c>
      <c r="E130" s="151" t="s">
        <v>2916</v>
      </c>
      <c r="F130" s="152" t="s">
        <v>2917</v>
      </c>
      <c r="G130" s="153" t="s">
        <v>254</v>
      </c>
      <c r="H130" s="154">
        <v>13</v>
      </c>
      <c r="I130" s="155"/>
      <c r="J130" s="154">
        <f t="shared" si="0"/>
        <v>0</v>
      </c>
      <c r="K130" s="156"/>
      <c r="L130" s="33"/>
      <c r="M130" s="157" t="s">
        <v>1</v>
      </c>
      <c r="N130" s="158" t="s">
        <v>42</v>
      </c>
      <c r="P130" s="159">
        <f t="shared" si="1"/>
        <v>0</v>
      </c>
      <c r="Q130" s="159">
        <v>0</v>
      </c>
      <c r="R130" s="159">
        <f t="shared" si="2"/>
        <v>0</v>
      </c>
      <c r="S130" s="159">
        <v>0</v>
      </c>
      <c r="T130" s="160">
        <f t="shared" si="3"/>
        <v>0</v>
      </c>
      <c r="AR130" s="161" t="s">
        <v>344</v>
      </c>
      <c r="AT130" s="161" t="s">
        <v>169</v>
      </c>
      <c r="AU130" s="161" t="s">
        <v>85</v>
      </c>
      <c r="AY130" s="17" t="s">
        <v>167</v>
      </c>
      <c r="BE130" s="96">
        <f t="shared" si="4"/>
        <v>0</v>
      </c>
      <c r="BF130" s="96">
        <f t="shared" si="5"/>
        <v>0</v>
      </c>
      <c r="BG130" s="96">
        <f t="shared" si="6"/>
        <v>0</v>
      </c>
      <c r="BH130" s="96">
        <f t="shared" si="7"/>
        <v>0</v>
      </c>
      <c r="BI130" s="96">
        <f t="shared" si="8"/>
        <v>0</v>
      </c>
      <c r="BJ130" s="17" t="s">
        <v>85</v>
      </c>
      <c r="BK130" s="162">
        <f t="shared" si="9"/>
        <v>0</v>
      </c>
      <c r="BL130" s="17" t="s">
        <v>344</v>
      </c>
      <c r="BM130" s="161" t="s">
        <v>191</v>
      </c>
    </row>
    <row r="131" spans="2:65" s="1" customFormat="1" ht="16.5" customHeight="1" x14ac:dyDescent="0.2">
      <c r="B131" s="149"/>
      <c r="C131" s="191" t="s">
        <v>97</v>
      </c>
      <c r="D131" s="191" t="s">
        <v>262</v>
      </c>
      <c r="E131" s="192" t="s">
        <v>2918</v>
      </c>
      <c r="F131" s="193" t="s">
        <v>2919</v>
      </c>
      <c r="G131" s="194" t="s">
        <v>254</v>
      </c>
      <c r="H131" s="195">
        <v>13</v>
      </c>
      <c r="I131" s="196"/>
      <c r="J131" s="195">
        <f t="shared" si="0"/>
        <v>0</v>
      </c>
      <c r="K131" s="197"/>
      <c r="L131" s="198"/>
      <c r="M131" s="199" t="s">
        <v>1</v>
      </c>
      <c r="N131" s="200" t="s">
        <v>42</v>
      </c>
      <c r="P131" s="159">
        <f t="shared" si="1"/>
        <v>0</v>
      </c>
      <c r="Q131" s="159">
        <v>0</v>
      </c>
      <c r="R131" s="159">
        <f t="shared" si="2"/>
        <v>0</v>
      </c>
      <c r="S131" s="159">
        <v>0</v>
      </c>
      <c r="T131" s="160">
        <f t="shared" si="3"/>
        <v>0</v>
      </c>
      <c r="AR131" s="161" t="s">
        <v>903</v>
      </c>
      <c r="AT131" s="161" t="s">
        <v>262</v>
      </c>
      <c r="AU131" s="161" t="s">
        <v>85</v>
      </c>
      <c r="AY131" s="17" t="s">
        <v>167</v>
      </c>
      <c r="BE131" s="96">
        <f t="shared" si="4"/>
        <v>0</v>
      </c>
      <c r="BF131" s="96">
        <f t="shared" si="5"/>
        <v>0</v>
      </c>
      <c r="BG131" s="96">
        <f t="shared" si="6"/>
        <v>0</v>
      </c>
      <c r="BH131" s="96">
        <f t="shared" si="7"/>
        <v>0</v>
      </c>
      <c r="BI131" s="96">
        <f t="shared" si="8"/>
        <v>0</v>
      </c>
      <c r="BJ131" s="17" t="s">
        <v>85</v>
      </c>
      <c r="BK131" s="162">
        <f t="shared" si="9"/>
        <v>0</v>
      </c>
      <c r="BL131" s="17" t="s">
        <v>344</v>
      </c>
      <c r="BM131" s="161" t="s">
        <v>194</v>
      </c>
    </row>
    <row r="132" spans="2:65" s="1" customFormat="1" ht="16.5" customHeight="1" x14ac:dyDescent="0.2">
      <c r="B132" s="149"/>
      <c r="C132" s="150" t="s">
        <v>100</v>
      </c>
      <c r="D132" s="150" t="s">
        <v>169</v>
      </c>
      <c r="E132" s="151" t="s">
        <v>2920</v>
      </c>
      <c r="F132" s="152" t="s">
        <v>2921</v>
      </c>
      <c r="G132" s="153" t="s">
        <v>481</v>
      </c>
      <c r="H132" s="154">
        <v>26</v>
      </c>
      <c r="I132" s="155"/>
      <c r="J132" s="154">
        <f t="shared" si="0"/>
        <v>0</v>
      </c>
      <c r="K132" s="156"/>
      <c r="L132" s="33"/>
      <c r="M132" s="157" t="s">
        <v>1</v>
      </c>
      <c r="N132" s="158" t="s">
        <v>42</v>
      </c>
      <c r="P132" s="159">
        <f t="shared" si="1"/>
        <v>0</v>
      </c>
      <c r="Q132" s="159">
        <v>0</v>
      </c>
      <c r="R132" s="159">
        <f t="shared" si="2"/>
        <v>0</v>
      </c>
      <c r="S132" s="159">
        <v>0</v>
      </c>
      <c r="T132" s="160">
        <f t="shared" si="3"/>
        <v>0</v>
      </c>
      <c r="AR132" s="161" t="s">
        <v>344</v>
      </c>
      <c r="AT132" s="161" t="s">
        <v>169</v>
      </c>
      <c r="AU132" s="161" t="s">
        <v>85</v>
      </c>
      <c r="AY132" s="17" t="s">
        <v>167</v>
      </c>
      <c r="BE132" s="96">
        <f t="shared" si="4"/>
        <v>0</v>
      </c>
      <c r="BF132" s="96">
        <f t="shared" si="5"/>
        <v>0</v>
      </c>
      <c r="BG132" s="96">
        <f t="shared" si="6"/>
        <v>0</v>
      </c>
      <c r="BH132" s="96">
        <f t="shared" si="7"/>
        <v>0</v>
      </c>
      <c r="BI132" s="96">
        <f t="shared" si="8"/>
        <v>0</v>
      </c>
      <c r="BJ132" s="17" t="s">
        <v>85</v>
      </c>
      <c r="BK132" s="162">
        <f t="shared" si="9"/>
        <v>0</v>
      </c>
      <c r="BL132" s="17" t="s">
        <v>344</v>
      </c>
      <c r="BM132" s="161" t="s">
        <v>198</v>
      </c>
    </row>
    <row r="133" spans="2:65" s="1" customFormat="1" ht="16.5" customHeight="1" x14ac:dyDescent="0.2">
      <c r="B133" s="149"/>
      <c r="C133" s="191" t="s">
        <v>103</v>
      </c>
      <c r="D133" s="191" t="s">
        <v>262</v>
      </c>
      <c r="E133" s="192" t="s">
        <v>2922</v>
      </c>
      <c r="F133" s="193" t="s">
        <v>2923</v>
      </c>
      <c r="G133" s="194" t="s">
        <v>201</v>
      </c>
      <c r="H133" s="195">
        <v>2.5999999999999999E-2</v>
      </c>
      <c r="I133" s="196"/>
      <c r="J133" s="195">
        <f t="shared" si="0"/>
        <v>0</v>
      </c>
      <c r="K133" s="197"/>
      <c r="L133" s="198"/>
      <c r="M133" s="199" t="s">
        <v>1</v>
      </c>
      <c r="N133" s="200" t="s">
        <v>42</v>
      </c>
      <c r="P133" s="159">
        <f t="shared" si="1"/>
        <v>0</v>
      </c>
      <c r="Q133" s="159">
        <v>0</v>
      </c>
      <c r="R133" s="159">
        <f t="shared" si="2"/>
        <v>0</v>
      </c>
      <c r="S133" s="159">
        <v>0</v>
      </c>
      <c r="T133" s="160">
        <f t="shared" si="3"/>
        <v>0</v>
      </c>
      <c r="AR133" s="161" t="s">
        <v>903</v>
      </c>
      <c r="AT133" s="161" t="s">
        <v>262</v>
      </c>
      <c r="AU133" s="161" t="s">
        <v>85</v>
      </c>
      <c r="AY133" s="17" t="s">
        <v>167</v>
      </c>
      <c r="BE133" s="96">
        <f t="shared" si="4"/>
        <v>0</v>
      </c>
      <c r="BF133" s="96">
        <f t="shared" si="5"/>
        <v>0</v>
      </c>
      <c r="BG133" s="96">
        <f t="shared" si="6"/>
        <v>0</v>
      </c>
      <c r="BH133" s="96">
        <f t="shared" si="7"/>
        <v>0</v>
      </c>
      <c r="BI133" s="96">
        <f t="shared" si="8"/>
        <v>0</v>
      </c>
      <c r="BJ133" s="17" t="s">
        <v>85</v>
      </c>
      <c r="BK133" s="162">
        <f t="shared" si="9"/>
        <v>0</v>
      </c>
      <c r="BL133" s="17" t="s">
        <v>344</v>
      </c>
      <c r="BM133" s="161" t="s">
        <v>202</v>
      </c>
    </row>
    <row r="134" spans="2:65" s="1" customFormat="1" ht="16.5" customHeight="1" x14ac:dyDescent="0.2">
      <c r="B134" s="149"/>
      <c r="C134" s="150" t="s">
        <v>106</v>
      </c>
      <c r="D134" s="150" t="s">
        <v>169</v>
      </c>
      <c r="E134" s="151" t="s">
        <v>2924</v>
      </c>
      <c r="F134" s="152" t="s">
        <v>2925</v>
      </c>
      <c r="G134" s="153" t="s">
        <v>306</v>
      </c>
      <c r="H134" s="154">
        <v>13</v>
      </c>
      <c r="I134" s="155"/>
      <c r="J134" s="154">
        <f t="shared" si="0"/>
        <v>0</v>
      </c>
      <c r="K134" s="156"/>
      <c r="L134" s="33"/>
      <c r="M134" s="157" t="s">
        <v>1</v>
      </c>
      <c r="N134" s="158" t="s">
        <v>42</v>
      </c>
      <c r="P134" s="159">
        <f t="shared" si="1"/>
        <v>0</v>
      </c>
      <c r="Q134" s="159">
        <v>0</v>
      </c>
      <c r="R134" s="159">
        <f t="shared" si="2"/>
        <v>0</v>
      </c>
      <c r="S134" s="159">
        <v>0</v>
      </c>
      <c r="T134" s="160">
        <f t="shared" si="3"/>
        <v>0</v>
      </c>
      <c r="AR134" s="161" t="s">
        <v>344</v>
      </c>
      <c r="AT134" s="161" t="s">
        <v>169</v>
      </c>
      <c r="AU134" s="161" t="s">
        <v>85</v>
      </c>
      <c r="AY134" s="17" t="s">
        <v>167</v>
      </c>
      <c r="BE134" s="96">
        <f t="shared" si="4"/>
        <v>0</v>
      </c>
      <c r="BF134" s="96">
        <f t="shared" si="5"/>
        <v>0</v>
      </c>
      <c r="BG134" s="96">
        <f t="shared" si="6"/>
        <v>0</v>
      </c>
      <c r="BH134" s="96">
        <f t="shared" si="7"/>
        <v>0</v>
      </c>
      <c r="BI134" s="96">
        <f t="shared" si="8"/>
        <v>0</v>
      </c>
      <c r="BJ134" s="17" t="s">
        <v>85</v>
      </c>
      <c r="BK134" s="162">
        <f t="shared" si="9"/>
        <v>0</v>
      </c>
      <c r="BL134" s="17" t="s">
        <v>344</v>
      </c>
      <c r="BM134" s="161" t="s">
        <v>207</v>
      </c>
    </row>
    <row r="135" spans="2:65" s="1" customFormat="1" ht="24.2" customHeight="1" x14ac:dyDescent="0.2">
      <c r="B135" s="149"/>
      <c r="C135" s="191" t="s">
        <v>191</v>
      </c>
      <c r="D135" s="191" t="s">
        <v>262</v>
      </c>
      <c r="E135" s="192" t="s">
        <v>2926</v>
      </c>
      <c r="F135" s="193" t="s">
        <v>2927</v>
      </c>
      <c r="G135" s="194" t="s">
        <v>481</v>
      </c>
      <c r="H135" s="195">
        <v>2.5</v>
      </c>
      <c r="I135" s="196"/>
      <c r="J135" s="195">
        <f t="shared" si="0"/>
        <v>0</v>
      </c>
      <c r="K135" s="197"/>
      <c r="L135" s="198"/>
      <c r="M135" s="199" t="s">
        <v>1</v>
      </c>
      <c r="N135" s="200" t="s">
        <v>42</v>
      </c>
      <c r="P135" s="159">
        <f t="shared" si="1"/>
        <v>0</v>
      </c>
      <c r="Q135" s="159">
        <v>0</v>
      </c>
      <c r="R135" s="159">
        <f t="shared" si="2"/>
        <v>0</v>
      </c>
      <c r="S135" s="159">
        <v>0</v>
      </c>
      <c r="T135" s="160">
        <f t="shared" si="3"/>
        <v>0</v>
      </c>
      <c r="AR135" s="161" t="s">
        <v>903</v>
      </c>
      <c r="AT135" s="161" t="s">
        <v>262</v>
      </c>
      <c r="AU135" s="161" t="s">
        <v>85</v>
      </c>
      <c r="AY135" s="17" t="s">
        <v>167</v>
      </c>
      <c r="BE135" s="96">
        <f t="shared" si="4"/>
        <v>0</v>
      </c>
      <c r="BF135" s="96">
        <f t="shared" si="5"/>
        <v>0</v>
      </c>
      <c r="BG135" s="96">
        <f t="shared" si="6"/>
        <v>0</v>
      </c>
      <c r="BH135" s="96">
        <f t="shared" si="7"/>
        <v>0</v>
      </c>
      <c r="BI135" s="96">
        <f t="shared" si="8"/>
        <v>0</v>
      </c>
      <c r="BJ135" s="17" t="s">
        <v>85</v>
      </c>
      <c r="BK135" s="162">
        <f t="shared" si="9"/>
        <v>0</v>
      </c>
      <c r="BL135" s="17" t="s">
        <v>344</v>
      </c>
      <c r="BM135" s="161" t="s">
        <v>7</v>
      </c>
    </row>
    <row r="136" spans="2:65" s="1" customFormat="1" ht="16.5" customHeight="1" x14ac:dyDescent="0.2">
      <c r="B136" s="149"/>
      <c r="C136" s="150" t="s">
        <v>216</v>
      </c>
      <c r="D136" s="150" t="s">
        <v>169</v>
      </c>
      <c r="E136" s="151" t="s">
        <v>2928</v>
      </c>
      <c r="F136" s="152" t="s">
        <v>2929</v>
      </c>
      <c r="G136" s="153" t="s">
        <v>254</v>
      </c>
      <c r="H136" s="154">
        <v>356</v>
      </c>
      <c r="I136" s="155"/>
      <c r="J136" s="154">
        <f t="shared" si="0"/>
        <v>0</v>
      </c>
      <c r="K136" s="156"/>
      <c r="L136" s="33"/>
      <c r="M136" s="157" t="s">
        <v>1</v>
      </c>
      <c r="N136" s="158" t="s">
        <v>42</v>
      </c>
      <c r="P136" s="159">
        <f t="shared" si="1"/>
        <v>0</v>
      </c>
      <c r="Q136" s="159">
        <v>0</v>
      </c>
      <c r="R136" s="159">
        <f t="shared" si="2"/>
        <v>0</v>
      </c>
      <c r="S136" s="159">
        <v>0</v>
      </c>
      <c r="T136" s="160">
        <f t="shared" si="3"/>
        <v>0</v>
      </c>
      <c r="AR136" s="161" t="s">
        <v>344</v>
      </c>
      <c r="AT136" s="161" t="s">
        <v>169</v>
      </c>
      <c r="AU136" s="161" t="s">
        <v>85</v>
      </c>
      <c r="AY136" s="17" t="s">
        <v>167</v>
      </c>
      <c r="BE136" s="96">
        <f t="shared" si="4"/>
        <v>0</v>
      </c>
      <c r="BF136" s="96">
        <f t="shared" si="5"/>
        <v>0</v>
      </c>
      <c r="BG136" s="96">
        <f t="shared" si="6"/>
        <v>0</v>
      </c>
      <c r="BH136" s="96">
        <f t="shared" si="7"/>
        <v>0</v>
      </c>
      <c r="BI136" s="96">
        <f t="shared" si="8"/>
        <v>0</v>
      </c>
      <c r="BJ136" s="17" t="s">
        <v>85</v>
      </c>
      <c r="BK136" s="162">
        <f t="shared" si="9"/>
        <v>0</v>
      </c>
      <c r="BL136" s="17" t="s">
        <v>344</v>
      </c>
      <c r="BM136" s="161" t="s">
        <v>219</v>
      </c>
    </row>
    <row r="137" spans="2:65" s="1" customFormat="1" ht="24.2" customHeight="1" x14ac:dyDescent="0.2">
      <c r="B137" s="149"/>
      <c r="C137" s="191" t="s">
        <v>194</v>
      </c>
      <c r="D137" s="191" t="s">
        <v>262</v>
      </c>
      <c r="E137" s="192" t="s">
        <v>2930</v>
      </c>
      <c r="F137" s="193" t="s">
        <v>2931</v>
      </c>
      <c r="G137" s="194" t="s">
        <v>254</v>
      </c>
      <c r="H137" s="195">
        <v>356</v>
      </c>
      <c r="I137" s="196"/>
      <c r="J137" s="195">
        <f t="shared" si="0"/>
        <v>0</v>
      </c>
      <c r="K137" s="197"/>
      <c r="L137" s="198"/>
      <c r="M137" s="199" t="s">
        <v>1</v>
      </c>
      <c r="N137" s="200" t="s">
        <v>42</v>
      </c>
      <c r="P137" s="159">
        <f t="shared" si="1"/>
        <v>0</v>
      </c>
      <c r="Q137" s="159">
        <v>0</v>
      </c>
      <c r="R137" s="159">
        <f t="shared" si="2"/>
        <v>0</v>
      </c>
      <c r="S137" s="159">
        <v>0</v>
      </c>
      <c r="T137" s="160">
        <f t="shared" si="3"/>
        <v>0</v>
      </c>
      <c r="AR137" s="161" t="s">
        <v>903</v>
      </c>
      <c r="AT137" s="161" t="s">
        <v>262</v>
      </c>
      <c r="AU137" s="161" t="s">
        <v>85</v>
      </c>
      <c r="AY137" s="17" t="s">
        <v>167</v>
      </c>
      <c r="BE137" s="96">
        <f t="shared" si="4"/>
        <v>0</v>
      </c>
      <c r="BF137" s="96">
        <f t="shared" si="5"/>
        <v>0</v>
      </c>
      <c r="BG137" s="96">
        <f t="shared" si="6"/>
        <v>0</v>
      </c>
      <c r="BH137" s="96">
        <f t="shared" si="7"/>
        <v>0</v>
      </c>
      <c r="BI137" s="96">
        <f t="shared" si="8"/>
        <v>0</v>
      </c>
      <c r="BJ137" s="17" t="s">
        <v>85</v>
      </c>
      <c r="BK137" s="162">
        <f t="shared" si="9"/>
        <v>0</v>
      </c>
      <c r="BL137" s="17" t="s">
        <v>344</v>
      </c>
      <c r="BM137" s="161" t="s">
        <v>225</v>
      </c>
    </row>
    <row r="138" spans="2:65" s="1" customFormat="1" ht="24.2" customHeight="1" x14ac:dyDescent="0.2">
      <c r="B138" s="149"/>
      <c r="C138" s="191" t="s">
        <v>227</v>
      </c>
      <c r="D138" s="191" t="s">
        <v>262</v>
      </c>
      <c r="E138" s="192" t="s">
        <v>2932</v>
      </c>
      <c r="F138" s="193" t="s">
        <v>2933</v>
      </c>
      <c r="G138" s="194" t="s">
        <v>254</v>
      </c>
      <c r="H138" s="195">
        <v>356</v>
      </c>
      <c r="I138" s="196"/>
      <c r="J138" s="195">
        <f t="shared" si="0"/>
        <v>0</v>
      </c>
      <c r="K138" s="197"/>
      <c r="L138" s="198"/>
      <c r="M138" s="199" t="s">
        <v>1</v>
      </c>
      <c r="N138" s="200" t="s">
        <v>42</v>
      </c>
      <c r="P138" s="159">
        <f t="shared" si="1"/>
        <v>0</v>
      </c>
      <c r="Q138" s="159">
        <v>0</v>
      </c>
      <c r="R138" s="159">
        <f t="shared" si="2"/>
        <v>0</v>
      </c>
      <c r="S138" s="159">
        <v>0</v>
      </c>
      <c r="T138" s="160">
        <f t="shared" si="3"/>
        <v>0</v>
      </c>
      <c r="AR138" s="161" t="s">
        <v>903</v>
      </c>
      <c r="AT138" s="161" t="s">
        <v>262</v>
      </c>
      <c r="AU138" s="161" t="s">
        <v>85</v>
      </c>
      <c r="AY138" s="17" t="s">
        <v>167</v>
      </c>
      <c r="BE138" s="96">
        <f t="shared" si="4"/>
        <v>0</v>
      </c>
      <c r="BF138" s="96">
        <f t="shared" si="5"/>
        <v>0</v>
      </c>
      <c r="BG138" s="96">
        <f t="shared" si="6"/>
        <v>0</v>
      </c>
      <c r="BH138" s="96">
        <f t="shared" si="7"/>
        <v>0</v>
      </c>
      <c r="BI138" s="96">
        <f t="shared" si="8"/>
        <v>0</v>
      </c>
      <c r="BJ138" s="17" t="s">
        <v>85</v>
      </c>
      <c r="BK138" s="162">
        <f t="shared" si="9"/>
        <v>0</v>
      </c>
      <c r="BL138" s="17" t="s">
        <v>344</v>
      </c>
      <c r="BM138" s="161" t="s">
        <v>230</v>
      </c>
    </row>
    <row r="139" spans="2:65" s="1" customFormat="1" ht="24.2" customHeight="1" x14ac:dyDescent="0.2">
      <c r="B139" s="149"/>
      <c r="C139" s="191" t="s">
        <v>198</v>
      </c>
      <c r="D139" s="191" t="s">
        <v>262</v>
      </c>
      <c r="E139" s="192" t="s">
        <v>2934</v>
      </c>
      <c r="F139" s="193" t="s">
        <v>2935</v>
      </c>
      <c r="G139" s="194" t="s">
        <v>254</v>
      </c>
      <c r="H139" s="195">
        <v>356</v>
      </c>
      <c r="I139" s="196"/>
      <c r="J139" s="195">
        <f t="shared" si="0"/>
        <v>0</v>
      </c>
      <c r="K139" s="197"/>
      <c r="L139" s="198"/>
      <c r="M139" s="199" t="s">
        <v>1</v>
      </c>
      <c r="N139" s="200" t="s">
        <v>42</v>
      </c>
      <c r="P139" s="159">
        <f t="shared" si="1"/>
        <v>0</v>
      </c>
      <c r="Q139" s="159">
        <v>0</v>
      </c>
      <c r="R139" s="159">
        <f t="shared" si="2"/>
        <v>0</v>
      </c>
      <c r="S139" s="159">
        <v>0</v>
      </c>
      <c r="T139" s="160">
        <f t="shared" si="3"/>
        <v>0</v>
      </c>
      <c r="AR139" s="161" t="s">
        <v>903</v>
      </c>
      <c r="AT139" s="161" t="s">
        <v>262</v>
      </c>
      <c r="AU139" s="161" t="s">
        <v>85</v>
      </c>
      <c r="AY139" s="17" t="s">
        <v>167</v>
      </c>
      <c r="BE139" s="96">
        <f t="shared" si="4"/>
        <v>0</v>
      </c>
      <c r="BF139" s="96">
        <f t="shared" si="5"/>
        <v>0</v>
      </c>
      <c r="BG139" s="96">
        <f t="shared" si="6"/>
        <v>0</v>
      </c>
      <c r="BH139" s="96">
        <f t="shared" si="7"/>
        <v>0</v>
      </c>
      <c r="BI139" s="96">
        <f t="shared" si="8"/>
        <v>0</v>
      </c>
      <c r="BJ139" s="17" t="s">
        <v>85</v>
      </c>
      <c r="BK139" s="162">
        <f t="shared" si="9"/>
        <v>0</v>
      </c>
      <c r="BL139" s="17" t="s">
        <v>344</v>
      </c>
      <c r="BM139" s="161" t="s">
        <v>234</v>
      </c>
    </row>
    <row r="140" spans="2:65" s="1" customFormat="1" ht="24.2" customHeight="1" x14ac:dyDescent="0.2">
      <c r="B140" s="149"/>
      <c r="C140" s="150" t="s">
        <v>237</v>
      </c>
      <c r="D140" s="150" t="s">
        <v>169</v>
      </c>
      <c r="E140" s="151" t="s">
        <v>2936</v>
      </c>
      <c r="F140" s="152" t="s">
        <v>2937</v>
      </c>
      <c r="G140" s="153" t="s">
        <v>254</v>
      </c>
      <c r="H140" s="154">
        <v>170</v>
      </c>
      <c r="I140" s="155"/>
      <c r="J140" s="154">
        <f t="shared" si="0"/>
        <v>0</v>
      </c>
      <c r="K140" s="156"/>
      <c r="L140" s="33"/>
      <c r="M140" s="157" t="s">
        <v>1</v>
      </c>
      <c r="N140" s="158" t="s">
        <v>42</v>
      </c>
      <c r="P140" s="159">
        <f t="shared" si="1"/>
        <v>0</v>
      </c>
      <c r="Q140" s="159">
        <v>0</v>
      </c>
      <c r="R140" s="159">
        <f t="shared" si="2"/>
        <v>0</v>
      </c>
      <c r="S140" s="159">
        <v>0</v>
      </c>
      <c r="T140" s="160">
        <f t="shared" si="3"/>
        <v>0</v>
      </c>
      <c r="AR140" s="161" t="s">
        <v>344</v>
      </c>
      <c r="AT140" s="161" t="s">
        <v>169</v>
      </c>
      <c r="AU140" s="161" t="s">
        <v>85</v>
      </c>
      <c r="AY140" s="17" t="s">
        <v>167</v>
      </c>
      <c r="BE140" s="96">
        <f t="shared" si="4"/>
        <v>0</v>
      </c>
      <c r="BF140" s="96">
        <f t="shared" si="5"/>
        <v>0</v>
      </c>
      <c r="BG140" s="96">
        <f t="shared" si="6"/>
        <v>0</v>
      </c>
      <c r="BH140" s="96">
        <f t="shared" si="7"/>
        <v>0</v>
      </c>
      <c r="BI140" s="96">
        <f t="shared" si="8"/>
        <v>0</v>
      </c>
      <c r="BJ140" s="17" t="s">
        <v>85</v>
      </c>
      <c r="BK140" s="162">
        <f t="shared" si="9"/>
        <v>0</v>
      </c>
      <c r="BL140" s="17" t="s">
        <v>344</v>
      </c>
      <c r="BM140" s="161" t="s">
        <v>240</v>
      </c>
    </row>
    <row r="141" spans="2:65" s="1" customFormat="1" ht="16.5" customHeight="1" x14ac:dyDescent="0.2">
      <c r="B141" s="149"/>
      <c r="C141" s="191" t="s">
        <v>202</v>
      </c>
      <c r="D141" s="191" t="s">
        <v>262</v>
      </c>
      <c r="E141" s="192" t="s">
        <v>2938</v>
      </c>
      <c r="F141" s="193" t="s">
        <v>2939</v>
      </c>
      <c r="G141" s="194" t="s">
        <v>254</v>
      </c>
      <c r="H141" s="195">
        <v>170</v>
      </c>
      <c r="I141" s="196"/>
      <c r="J141" s="195">
        <f t="shared" si="0"/>
        <v>0</v>
      </c>
      <c r="K141" s="197"/>
      <c r="L141" s="198"/>
      <c r="M141" s="199" t="s">
        <v>1</v>
      </c>
      <c r="N141" s="200" t="s">
        <v>42</v>
      </c>
      <c r="P141" s="159">
        <f t="shared" si="1"/>
        <v>0</v>
      </c>
      <c r="Q141" s="159">
        <v>0</v>
      </c>
      <c r="R141" s="159">
        <f t="shared" si="2"/>
        <v>0</v>
      </c>
      <c r="S141" s="159">
        <v>0</v>
      </c>
      <c r="T141" s="160">
        <f t="shared" si="3"/>
        <v>0</v>
      </c>
      <c r="AR141" s="161" t="s">
        <v>903</v>
      </c>
      <c r="AT141" s="161" t="s">
        <v>262</v>
      </c>
      <c r="AU141" s="161" t="s">
        <v>85</v>
      </c>
      <c r="AY141" s="17" t="s">
        <v>167</v>
      </c>
      <c r="BE141" s="96">
        <f t="shared" si="4"/>
        <v>0</v>
      </c>
      <c r="BF141" s="96">
        <f t="shared" si="5"/>
        <v>0</v>
      </c>
      <c r="BG141" s="96">
        <f t="shared" si="6"/>
        <v>0</v>
      </c>
      <c r="BH141" s="96">
        <f t="shared" si="7"/>
        <v>0</v>
      </c>
      <c r="BI141" s="96">
        <f t="shared" si="8"/>
        <v>0</v>
      </c>
      <c r="BJ141" s="17" t="s">
        <v>85</v>
      </c>
      <c r="BK141" s="162">
        <f t="shared" si="9"/>
        <v>0</v>
      </c>
      <c r="BL141" s="17" t="s">
        <v>344</v>
      </c>
      <c r="BM141" s="161" t="s">
        <v>249</v>
      </c>
    </row>
    <row r="142" spans="2:65" s="1" customFormat="1" ht="24.2" customHeight="1" x14ac:dyDescent="0.2">
      <c r="B142" s="149"/>
      <c r="C142" s="191" t="s">
        <v>251</v>
      </c>
      <c r="D142" s="191" t="s">
        <v>262</v>
      </c>
      <c r="E142" s="192" t="s">
        <v>2940</v>
      </c>
      <c r="F142" s="193" t="s">
        <v>2941</v>
      </c>
      <c r="G142" s="194" t="s">
        <v>254</v>
      </c>
      <c r="H142" s="195">
        <v>170</v>
      </c>
      <c r="I142" s="196"/>
      <c r="J142" s="195">
        <f t="shared" si="0"/>
        <v>0</v>
      </c>
      <c r="K142" s="197"/>
      <c r="L142" s="198"/>
      <c r="M142" s="199" t="s">
        <v>1</v>
      </c>
      <c r="N142" s="200" t="s">
        <v>42</v>
      </c>
      <c r="P142" s="159">
        <f t="shared" si="1"/>
        <v>0</v>
      </c>
      <c r="Q142" s="159">
        <v>0</v>
      </c>
      <c r="R142" s="159">
        <f t="shared" si="2"/>
        <v>0</v>
      </c>
      <c r="S142" s="159">
        <v>0</v>
      </c>
      <c r="T142" s="160">
        <f t="shared" si="3"/>
        <v>0</v>
      </c>
      <c r="AR142" s="161" t="s">
        <v>903</v>
      </c>
      <c r="AT142" s="161" t="s">
        <v>262</v>
      </c>
      <c r="AU142" s="161" t="s">
        <v>85</v>
      </c>
      <c r="AY142" s="17" t="s">
        <v>167</v>
      </c>
      <c r="BE142" s="96">
        <f t="shared" si="4"/>
        <v>0</v>
      </c>
      <c r="BF142" s="96">
        <f t="shared" si="5"/>
        <v>0</v>
      </c>
      <c r="BG142" s="96">
        <f t="shared" si="6"/>
        <v>0</v>
      </c>
      <c r="BH142" s="96">
        <f t="shared" si="7"/>
        <v>0</v>
      </c>
      <c r="BI142" s="96">
        <f t="shared" si="8"/>
        <v>0</v>
      </c>
      <c r="BJ142" s="17" t="s">
        <v>85</v>
      </c>
      <c r="BK142" s="162">
        <f t="shared" si="9"/>
        <v>0</v>
      </c>
      <c r="BL142" s="17" t="s">
        <v>344</v>
      </c>
      <c r="BM142" s="161" t="s">
        <v>255</v>
      </c>
    </row>
    <row r="143" spans="2:65" s="1" customFormat="1" ht="24.2" customHeight="1" x14ac:dyDescent="0.2">
      <c r="B143" s="149"/>
      <c r="C143" s="150" t="s">
        <v>207</v>
      </c>
      <c r="D143" s="150" t="s">
        <v>169</v>
      </c>
      <c r="E143" s="151" t="s">
        <v>2942</v>
      </c>
      <c r="F143" s="152" t="s">
        <v>2943</v>
      </c>
      <c r="G143" s="153" t="s">
        <v>254</v>
      </c>
      <c r="H143" s="154">
        <v>19</v>
      </c>
      <c r="I143" s="155"/>
      <c r="J143" s="154">
        <f t="shared" si="0"/>
        <v>0</v>
      </c>
      <c r="K143" s="156"/>
      <c r="L143" s="33"/>
      <c r="M143" s="157" t="s">
        <v>1</v>
      </c>
      <c r="N143" s="158" t="s">
        <v>42</v>
      </c>
      <c r="P143" s="159">
        <f t="shared" si="1"/>
        <v>0</v>
      </c>
      <c r="Q143" s="159">
        <v>0</v>
      </c>
      <c r="R143" s="159">
        <f t="shared" si="2"/>
        <v>0</v>
      </c>
      <c r="S143" s="159">
        <v>0</v>
      </c>
      <c r="T143" s="160">
        <f t="shared" si="3"/>
        <v>0</v>
      </c>
      <c r="AR143" s="161" t="s">
        <v>344</v>
      </c>
      <c r="AT143" s="161" t="s">
        <v>169</v>
      </c>
      <c r="AU143" s="161" t="s">
        <v>85</v>
      </c>
      <c r="AY143" s="17" t="s">
        <v>167</v>
      </c>
      <c r="BE143" s="96">
        <f t="shared" si="4"/>
        <v>0</v>
      </c>
      <c r="BF143" s="96">
        <f t="shared" si="5"/>
        <v>0</v>
      </c>
      <c r="BG143" s="96">
        <f t="shared" si="6"/>
        <v>0</v>
      </c>
      <c r="BH143" s="96">
        <f t="shared" si="7"/>
        <v>0</v>
      </c>
      <c r="BI143" s="96">
        <f t="shared" si="8"/>
        <v>0</v>
      </c>
      <c r="BJ143" s="17" t="s">
        <v>85</v>
      </c>
      <c r="BK143" s="162">
        <f t="shared" si="9"/>
        <v>0</v>
      </c>
      <c r="BL143" s="17" t="s">
        <v>344</v>
      </c>
      <c r="BM143" s="161" t="s">
        <v>265</v>
      </c>
    </row>
    <row r="144" spans="2:65" s="1" customFormat="1" ht="24.2" customHeight="1" x14ac:dyDescent="0.2">
      <c r="B144" s="149"/>
      <c r="C144" s="191" t="s">
        <v>266</v>
      </c>
      <c r="D144" s="191" t="s">
        <v>262</v>
      </c>
      <c r="E144" s="192" t="s">
        <v>2944</v>
      </c>
      <c r="F144" s="193" t="s">
        <v>2945</v>
      </c>
      <c r="G144" s="194" t="s">
        <v>254</v>
      </c>
      <c r="H144" s="195">
        <v>19</v>
      </c>
      <c r="I144" s="196"/>
      <c r="J144" s="195">
        <f t="shared" si="0"/>
        <v>0</v>
      </c>
      <c r="K144" s="197"/>
      <c r="L144" s="198"/>
      <c r="M144" s="199" t="s">
        <v>1</v>
      </c>
      <c r="N144" s="200" t="s">
        <v>42</v>
      </c>
      <c r="P144" s="159">
        <f t="shared" si="1"/>
        <v>0</v>
      </c>
      <c r="Q144" s="159">
        <v>0</v>
      </c>
      <c r="R144" s="159">
        <f t="shared" si="2"/>
        <v>0</v>
      </c>
      <c r="S144" s="159">
        <v>0</v>
      </c>
      <c r="T144" s="160">
        <f t="shared" si="3"/>
        <v>0</v>
      </c>
      <c r="AR144" s="161" t="s">
        <v>903</v>
      </c>
      <c r="AT144" s="161" t="s">
        <v>262</v>
      </c>
      <c r="AU144" s="161" t="s">
        <v>85</v>
      </c>
      <c r="AY144" s="17" t="s">
        <v>167</v>
      </c>
      <c r="BE144" s="96">
        <f t="shared" si="4"/>
        <v>0</v>
      </c>
      <c r="BF144" s="96">
        <f t="shared" si="5"/>
        <v>0</v>
      </c>
      <c r="BG144" s="96">
        <f t="shared" si="6"/>
        <v>0</v>
      </c>
      <c r="BH144" s="96">
        <f t="shared" si="7"/>
        <v>0</v>
      </c>
      <c r="BI144" s="96">
        <f t="shared" si="8"/>
        <v>0</v>
      </c>
      <c r="BJ144" s="17" t="s">
        <v>85</v>
      </c>
      <c r="BK144" s="162">
        <f t="shared" si="9"/>
        <v>0</v>
      </c>
      <c r="BL144" s="17" t="s">
        <v>344</v>
      </c>
      <c r="BM144" s="161" t="s">
        <v>269</v>
      </c>
    </row>
    <row r="145" spans="2:65" s="1" customFormat="1" ht="16.5" customHeight="1" x14ac:dyDescent="0.2">
      <c r="B145" s="149"/>
      <c r="C145" s="150" t="s">
        <v>7</v>
      </c>
      <c r="D145" s="150" t="s">
        <v>169</v>
      </c>
      <c r="E145" s="151" t="s">
        <v>2946</v>
      </c>
      <c r="F145" s="152" t="s">
        <v>2947</v>
      </c>
      <c r="G145" s="153" t="s">
        <v>254</v>
      </c>
      <c r="H145" s="154">
        <v>19</v>
      </c>
      <c r="I145" s="155"/>
      <c r="J145" s="154">
        <f t="shared" si="0"/>
        <v>0</v>
      </c>
      <c r="K145" s="156"/>
      <c r="L145" s="33"/>
      <c r="M145" s="157" t="s">
        <v>1</v>
      </c>
      <c r="N145" s="158" t="s">
        <v>42</v>
      </c>
      <c r="P145" s="159">
        <f t="shared" si="1"/>
        <v>0</v>
      </c>
      <c r="Q145" s="159">
        <v>0</v>
      </c>
      <c r="R145" s="159">
        <f t="shared" si="2"/>
        <v>0</v>
      </c>
      <c r="S145" s="159">
        <v>0</v>
      </c>
      <c r="T145" s="160">
        <f t="shared" si="3"/>
        <v>0</v>
      </c>
      <c r="AR145" s="161" t="s">
        <v>344</v>
      </c>
      <c r="AT145" s="161" t="s">
        <v>169</v>
      </c>
      <c r="AU145" s="161" t="s">
        <v>85</v>
      </c>
      <c r="AY145" s="17" t="s">
        <v>167</v>
      </c>
      <c r="BE145" s="96">
        <f t="shared" si="4"/>
        <v>0</v>
      </c>
      <c r="BF145" s="96">
        <f t="shared" si="5"/>
        <v>0</v>
      </c>
      <c r="BG145" s="96">
        <f t="shared" si="6"/>
        <v>0</v>
      </c>
      <c r="BH145" s="96">
        <f t="shared" si="7"/>
        <v>0</v>
      </c>
      <c r="BI145" s="96">
        <f t="shared" si="8"/>
        <v>0</v>
      </c>
      <c r="BJ145" s="17" t="s">
        <v>85</v>
      </c>
      <c r="BK145" s="162">
        <f t="shared" si="9"/>
        <v>0</v>
      </c>
      <c r="BL145" s="17" t="s">
        <v>344</v>
      </c>
      <c r="BM145" s="161" t="s">
        <v>272</v>
      </c>
    </row>
    <row r="146" spans="2:65" s="1" customFormat="1" ht="24.2" customHeight="1" x14ac:dyDescent="0.2">
      <c r="B146" s="149"/>
      <c r="C146" s="191" t="s">
        <v>277</v>
      </c>
      <c r="D146" s="191" t="s">
        <v>262</v>
      </c>
      <c r="E146" s="192" t="s">
        <v>2948</v>
      </c>
      <c r="F146" s="193" t="s">
        <v>2949</v>
      </c>
      <c r="G146" s="194" t="s">
        <v>254</v>
      </c>
      <c r="H146" s="195">
        <v>19</v>
      </c>
      <c r="I146" s="196"/>
      <c r="J146" s="195">
        <f t="shared" si="0"/>
        <v>0</v>
      </c>
      <c r="K146" s="197"/>
      <c r="L146" s="198"/>
      <c r="M146" s="199" t="s">
        <v>1</v>
      </c>
      <c r="N146" s="200" t="s">
        <v>42</v>
      </c>
      <c r="P146" s="159">
        <f t="shared" si="1"/>
        <v>0</v>
      </c>
      <c r="Q146" s="159">
        <v>0</v>
      </c>
      <c r="R146" s="159">
        <f t="shared" si="2"/>
        <v>0</v>
      </c>
      <c r="S146" s="159">
        <v>0</v>
      </c>
      <c r="T146" s="160">
        <f t="shared" si="3"/>
        <v>0</v>
      </c>
      <c r="AR146" s="161" t="s">
        <v>903</v>
      </c>
      <c r="AT146" s="161" t="s">
        <v>262</v>
      </c>
      <c r="AU146" s="161" t="s">
        <v>85</v>
      </c>
      <c r="AY146" s="17" t="s">
        <v>167</v>
      </c>
      <c r="BE146" s="96">
        <f t="shared" si="4"/>
        <v>0</v>
      </c>
      <c r="BF146" s="96">
        <f t="shared" si="5"/>
        <v>0</v>
      </c>
      <c r="BG146" s="96">
        <f t="shared" si="6"/>
        <v>0</v>
      </c>
      <c r="BH146" s="96">
        <f t="shared" si="7"/>
        <v>0</v>
      </c>
      <c r="BI146" s="96">
        <f t="shared" si="8"/>
        <v>0</v>
      </c>
      <c r="BJ146" s="17" t="s">
        <v>85</v>
      </c>
      <c r="BK146" s="162">
        <f t="shared" si="9"/>
        <v>0</v>
      </c>
      <c r="BL146" s="17" t="s">
        <v>344</v>
      </c>
      <c r="BM146" s="161" t="s">
        <v>280</v>
      </c>
    </row>
    <row r="147" spans="2:65" s="1" customFormat="1" ht="24.2" customHeight="1" x14ac:dyDescent="0.2">
      <c r="B147" s="149"/>
      <c r="C147" s="191" t="s">
        <v>219</v>
      </c>
      <c r="D147" s="191" t="s">
        <v>262</v>
      </c>
      <c r="E147" s="192" t="s">
        <v>2950</v>
      </c>
      <c r="F147" s="193" t="s">
        <v>2951</v>
      </c>
      <c r="G147" s="194" t="s">
        <v>254</v>
      </c>
      <c r="H147" s="195">
        <v>19</v>
      </c>
      <c r="I147" s="196"/>
      <c r="J147" s="195">
        <f t="shared" si="0"/>
        <v>0</v>
      </c>
      <c r="K147" s="197"/>
      <c r="L147" s="198"/>
      <c r="M147" s="199" t="s">
        <v>1</v>
      </c>
      <c r="N147" s="200" t="s">
        <v>42</v>
      </c>
      <c r="P147" s="159">
        <f t="shared" si="1"/>
        <v>0</v>
      </c>
      <c r="Q147" s="159">
        <v>0</v>
      </c>
      <c r="R147" s="159">
        <f t="shared" si="2"/>
        <v>0</v>
      </c>
      <c r="S147" s="159">
        <v>0</v>
      </c>
      <c r="T147" s="160">
        <f t="shared" si="3"/>
        <v>0</v>
      </c>
      <c r="AR147" s="161" t="s">
        <v>903</v>
      </c>
      <c r="AT147" s="161" t="s">
        <v>262</v>
      </c>
      <c r="AU147" s="161" t="s">
        <v>85</v>
      </c>
      <c r="AY147" s="17" t="s">
        <v>167</v>
      </c>
      <c r="BE147" s="96">
        <f t="shared" si="4"/>
        <v>0</v>
      </c>
      <c r="BF147" s="96">
        <f t="shared" si="5"/>
        <v>0</v>
      </c>
      <c r="BG147" s="96">
        <f t="shared" si="6"/>
        <v>0</v>
      </c>
      <c r="BH147" s="96">
        <f t="shared" si="7"/>
        <v>0</v>
      </c>
      <c r="BI147" s="96">
        <f t="shared" si="8"/>
        <v>0</v>
      </c>
      <c r="BJ147" s="17" t="s">
        <v>85</v>
      </c>
      <c r="BK147" s="162">
        <f t="shared" si="9"/>
        <v>0</v>
      </c>
      <c r="BL147" s="17" t="s">
        <v>344</v>
      </c>
      <c r="BM147" s="161" t="s">
        <v>283</v>
      </c>
    </row>
    <row r="148" spans="2:65" s="1" customFormat="1" ht="16.5" customHeight="1" x14ac:dyDescent="0.2">
      <c r="B148" s="149"/>
      <c r="C148" s="191" t="s">
        <v>284</v>
      </c>
      <c r="D148" s="191" t="s">
        <v>262</v>
      </c>
      <c r="E148" s="192" t="s">
        <v>2952</v>
      </c>
      <c r="F148" s="193" t="s">
        <v>2953</v>
      </c>
      <c r="G148" s="194" t="s">
        <v>254</v>
      </c>
      <c r="H148" s="195">
        <v>19</v>
      </c>
      <c r="I148" s="196"/>
      <c r="J148" s="195">
        <f t="shared" si="0"/>
        <v>0</v>
      </c>
      <c r="K148" s="197"/>
      <c r="L148" s="198"/>
      <c r="M148" s="199" t="s">
        <v>1</v>
      </c>
      <c r="N148" s="200" t="s">
        <v>42</v>
      </c>
      <c r="P148" s="159">
        <f t="shared" si="1"/>
        <v>0</v>
      </c>
      <c r="Q148" s="159">
        <v>0</v>
      </c>
      <c r="R148" s="159">
        <f t="shared" si="2"/>
        <v>0</v>
      </c>
      <c r="S148" s="159">
        <v>0</v>
      </c>
      <c r="T148" s="160">
        <f t="shared" si="3"/>
        <v>0</v>
      </c>
      <c r="AR148" s="161" t="s">
        <v>903</v>
      </c>
      <c r="AT148" s="161" t="s">
        <v>262</v>
      </c>
      <c r="AU148" s="161" t="s">
        <v>85</v>
      </c>
      <c r="AY148" s="17" t="s">
        <v>167</v>
      </c>
      <c r="BE148" s="96">
        <f t="shared" si="4"/>
        <v>0</v>
      </c>
      <c r="BF148" s="96">
        <f t="shared" si="5"/>
        <v>0</v>
      </c>
      <c r="BG148" s="96">
        <f t="shared" si="6"/>
        <v>0</v>
      </c>
      <c r="BH148" s="96">
        <f t="shared" si="7"/>
        <v>0</v>
      </c>
      <c r="BI148" s="96">
        <f t="shared" si="8"/>
        <v>0</v>
      </c>
      <c r="BJ148" s="17" t="s">
        <v>85</v>
      </c>
      <c r="BK148" s="162">
        <f t="shared" si="9"/>
        <v>0</v>
      </c>
      <c r="BL148" s="17" t="s">
        <v>344</v>
      </c>
      <c r="BM148" s="161" t="s">
        <v>287</v>
      </c>
    </row>
    <row r="149" spans="2:65" s="1" customFormat="1" ht="16.5" customHeight="1" x14ac:dyDescent="0.2">
      <c r="B149" s="149"/>
      <c r="C149" s="150" t="s">
        <v>225</v>
      </c>
      <c r="D149" s="150" t="s">
        <v>169</v>
      </c>
      <c r="E149" s="151" t="s">
        <v>2954</v>
      </c>
      <c r="F149" s="152" t="s">
        <v>2955</v>
      </c>
      <c r="G149" s="153" t="s">
        <v>254</v>
      </c>
      <c r="H149" s="154">
        <v>19</v>
      </c>
      <c r="I149" s="155"/>
      <c r="J149" s="154">
        <f t="shared" si="0"/>
        <v>0</v>
      </c>
      <c r="K149" s="156"/>
      <c r="L149" s="33"/>
      <c r="M149" s="157" t="s">
        <v>1</v>
      </c>
      <c r="N149" s="158" t="s">
        <v>42</v>
      </c>
      <c r="P149" s="159">
        <f t="shared" si="1"/>
        <v>0</v>
      </c>
      <c r="Q149" s="159">
        <v>0</v>
      </c>
      <c r="R149" s="159">
        <f t="shared" si="2"/>
        <v>0</v>
      </c>
      <c r="S149" s="159">
        <v>0</v>
      </c>
      <c r="T149" s="160">
        <f t="shared" si="3"/>
        <v>0</v>
      </c>
      <c r="AR149" s="161" t="s">
        <v>344</v>
      </c>
      <c r="AT149" s="161" t="s">
        <v>169</v>
      </c>
      <c r="AU149" s="161" t="s">
        <v>85</v>
      </c>
      <c r="AY149" s="17" t="s">
        <v>167</v>
      </c>
      <c r="BE149" s="96">
        <f t="shared" si="4"/>
        <v>0</v>
      </c>
      <c r="BF149" s="96">
        <f t="shared" si="5"/>
        <v>0</v>
      </c>
      <c r="BG149" s="96">
        <f t="shared" si="6"/>
        <v>0</v>
      </c>
      <c r="BH149" s="96">
        <f t="shared" si="7"/>
        <v>0</v>
      </c>
      <c r="BI149" s="96">
        <f t="shared" si="8"/>
        <v>0</v>
      </c>
      <c r="BJ149" s="17" t="s">
        <v>85</v>
      </c>
      <c r="BK149" s="162">
        <f t="shared" si="9"/>
        <v>0</v>
      </c>
      <c r="BL149" s="17" t="s">
        <v>344</v>
      </c>
      <c r="BM149" s="161" t="s">
        <v>290</v>
      </c>
    </row>
    <row r="150" spans="2:65" s="1" customFormat="1" ht="16.5" customHeight="1" x14ac:dyDescent="0.2">
      <c r="B150" s="149"/>
      <c r="C150" s="191" t="s">
        <v>293</v>
      </c>
      <c r="D150" s="191" t="s">
        <v>262</v>
      </c>
      <c r="E150" s="192" t="s">
        <v>2956</v>
      </c>
      <c r="F150" s="193" t="s">
        <v>2957</v>
      </c>
      <c r="G150" s="194" t="s">
        <v>254</v>
      </c>
      <c r="H150" s="195">
        <v>19</v>
      </c>
      <c r="I150" s="196"/>
      <c r="J150" s="195">
        <f t="shared" si="0"/>
        <v>0</v>
      </c>
      <c r="K150" s="197"/>
      <c r="L150" s="198"/>
      <c r="M150" s="199" t="s">
        <v>1</v>
      </c>
      <c r="N150" s="200" t="s">
        <v>42</v>
      </c>
      <c r="P150" s="159">
        <f t="shared" si="1"/>
        <v>0</v>
      </c>
      <c r="Q150" s="159">
        <v>0</v>
      </c>
      <c r="R150" s="159">
        <f t="shared" si="2"/>
        <v>0</v>
      </c>
      <c r="S150" s="159">
        <v>0</v>
      </c>
      <c r="T150" s="160">
        <f t="shared" si="3"/>
        <v>0</v>
      </c>
      <c r="AR150" s="161" t="s">
        <v>903</v>
      </c>
      <c r="AT150" s="161" t="s">
        <v>262</v>
      </c>
      <c r="AU150" s="161" t="s">
        <v>85</v>
      </c>
      <c r="AY150" s="17" t="s">
        <v>167</v>
      </c>
      <c r="BE150" s="96">
        <f t="shared" si="4"/>
        <v>0</v>
      </c>
      <c r="BF150" s="96">
        <f t="shared" si="5"/>
        <v>0</v>
      </c>
      <c r="BG150" s="96">
        <f t="shared" si="6"/>
        <v>0</v>
      </c>
      <c r="BH150" s="96">
        <f t="shared" si="7"/>
        <v>0</v>
      </c>
      <c r="BI150" s="96">
        <f t="shared" si="8"/>
        <v>0</v>
      </c>
      <c r="BJ150" s="17" t="s">
        <v>85</v>
      </c>
      <c r="BK150" s="162">
        <f t="shared" si="9"/>
        <v>0</v>
      </c>
      <c r="BL150" s="17" t="s">
        <v>344</v>
      </c>
      <c r="BM150" s="161" t="s">
        <v>296</v>
      </c>
    </row>
    <row r="151" spans="2:65" s="1" customFormat="1" ht="21.75" customHeight="1" x14ac:dyDescent="0.2">
      <c r="B151" s="149"/>
      <c r="C151" s="150" t="s">
        <v>230</v>
      </c>
      <c r="D151" s="150" t="s">
        <v>169</v>
      </c>
      <c r="E151" s="151" t="s">
        <v>2958</v>
      </c>
      <c r="F151" s="152" t="s">
        <v>2959</v>
      </c>
      <c r="G151" s="153" t="s">
        <v>254</v>
      </c>
      <c r="H151" s="154">
        <v>19</v>
      </c>
      <c r="I151" s="155"/>
      <c r="J151" s="154">
        <f t="shared" si="0"/>
        <v>0</v>
      </c>
      <c r="K151" s="156"/>
      <c r="L151" s="33"/>
      <c r="M151" s="157" t="s">
        <v>1</v>
      </c>
      <c r="N151" s="158" t="s">
        <v>42</v>
      </c>
      <c r="P151" s="159">
        <f t="shared" si="1"/>
        <v>0</v>
      </c>
      <c r="Q151" s="159">
        <v>0</v>
      </c>
      <c r="R151" s="159">
        <f t="shared" si="2"/>
        <v>0</v>
      </c>
      <c r="S151" s="159">
        <v>0</v>
      </c>
      <c r="T151" s="160">
        <f t="shared" si="3"/>
        <v>0</v>
      </c>
      <c r="AR151" s="161" t="s">
        <v>344</v>
      </c>
      <c r="AT151" s="161" t="s">
        <v>169</v>
      </c>
      <c r="AU151" s="161" t="s">
        <v>85</v>
      </c>
      <c r="AY151" s="17" t="s">
        <v>167</v>
      </c>
      <c r="BE151" s="96">
        <f t="shared" si="4"/>
        <v>0</v>
      </c>
      <c r="BF151" s="96">
        <f t="shared" si="5"/>
        <v>0</v>
      </c>
      <c r="BG151" s="96">
        <f t="shared" si="6"/>
        <v>0</v>
      </c>
      <c r="BH151" s="96">
        <f t="shared" si="7"/>
        <v>0</v>
      </c>
      <c r="BI151" s="96">
        <f t="shared" si="8"/>
        <v>0</v>
      </c>
      <c r="BJ151" s="17" t="s">
        <v>85</v>
      </c>
      <c r="BK151" s="162">
        <f t="shared" si="9"/>
        <v>0</v>
      </c>
      <c r="BL151" s="17" t="s">
        <v>344</v>
      </c>
      <c r="BM151" s="161" t="s">
        <v>300</v>
      </c>
    </row>
    <row r="152" spans="2:65" s="1" customFormat="1" ht="21.75" customHeight="1" x14ac:dyDescent="0.2">
      <c r="B152" s="149"/>
      <c r="C152" s="191" t="s">
        <v>303</v>
      </c>
      <c r="D152" s="191" t="s">
        <v>262</v>
      </c>
      <c r="E152" s="192" t="s">
        <v>2960</v>
      </c>
      <c r="F152" s="193" t="s">
        <v>2961</v>
      </c>
      <c r="G152" s="194" t="s">
        <v>254</v>
      </c>
      <c r="H152" s="195">
        <v>19</v>
      </c>
      <c r="I152" s="196"/>
      <c r="J152" s="195">
        <f t="shared" si="0"/>
        <v>0</v>
      </c>
      <c r="K152" s="197"/>
      <c r="L152" s="198"/>
      <c r="M152" s="199" t="s">
        <v>1</v>
      </c>
      <c r="N152" s="200" t="s">
        <v>42</v>
      </c>
      <c r="P152" s="159">
        <f t="shared" si="1"/>
        <v>0</v>
      </c>
      <c r="Q152" s="159">
        <v>0</v>
      </c>
      <c r="R152" s="159">
        <f t="shared" si="2"/>
        <v>0</v>
      </c>
      <c r="S152" s="159">
        <v>0</v>
      </c>
      <c r="T152" s="160">
        <f t="shared" si="3"/>
        <v>0</v>
      </c>
      <c r="AR152" s="161" t="s">
        <v>903</v>
      </c>
      <c r="AT152" s="161" t="s">
        <v>262</v>
      </c>
      <c r="AU152" s="161" t="s">
        <v>85</v>
      </c>
      <c r="AY152" s="17" t="s">
        <v>167</v>
      </c>
      <c r="BE152" s="96">
        <f t="shared" si="4"/>
        <v>0</v>
      </c>
      <c r="BF152" s="96">
        <f t="shared" si="5"/>
        <v>0</v>
      </c>
      <c r="BG152" s="96">
        <f t="shared" si="6"/>
        <v>0</v>
      </c>
      <c r="BH152" s="96">
        <f t="shared" si="7"/>
        <v>0</v>
      </c>
      <c r="BI152" s="96">
        <f t="shared" si="8"/>
        <v>0</v>
      </c>
      <c r="BJ152" s="17" t="s">
        <v>85</v>
      </c>
      <c r="BK152" s="162">
        <f t="shared" si="9"/>
        <v>0</v>
      </c>
      <c r="BL152" s="17" t="s">
        <v>344</v>
      </c>
      <c r="BM152" s="161" t="s">
        <v>307</v>
      </c>
    </row>
    <row r="153" spans="2:65" s="1" customFormat="1" ht="21.75" customHeight="1" x14ac:dyDescent="0.2">
      <c r="B153" s="149"/>
      <c r="C153" s="150" t="s">
        <v>234</v>
      </c>
      <c r="D153" s="150" t="s">
        <v>169</v>
      </c>
      <c r="E153" s="151" t="s">
        <v>2958</v>
      </c>
      <c r="F153" s="152" t="s">
        <v>2959</v>
      </c>
      <c r="G153" s="153" t="s">
        <v>254</v>
      </c>
      <c r="H153" s="154">
        <v>26</v>
      </c>
      <c r="I153" s="155"/>
      <c r="J153" s="154">
        <f t="shared" si="0"/>
        <v>0</v>
      </c>
      <c r="K153" s="156"/>
      <c r="L153" s="33"/>
      <c r="M153" s="157" t="s">
        <v>1</v>
      </c>
      <c r="N153" s="158" t="s">
        <v>42</v>
      </c>
      <c r="P153" s="159">
        <f t="shared" si="1"/>
        <v>0</v>
      </c>
      <c r="Q153" s="159">
        <v>0</v>
      </c>
      <c r="R153" s="159">
        <f t="shared" si="2"/>
        <v>0</v>
      </c>
      <c r="S153" s="159">
        <v>0</v>
      </c>
      <c r="T153" s="160">
        <f t="shared" si="3"/>
        <v>0</v>
      </c>
      <c r="AR153" s="161" t="s">
        <v>344</v>
      </c>
      <c r="AT153" s="161" t="s">
        <v>169</v>
      </c>
      <c r="AU153" s="161" t="s">
        <v>85</v>
      </c>
      <c r="AY153" s="17" t="s">
        <v>167</v>
      </c>
      <c r="BE153" s="96">
        <f t="shared" si="4"/>
        <v>0</v>
      </c>
      <c r="BF153" s="96">
        <f t="shared" si="5"/>
        <v>0</v>
      </c>
      <c r="BG153" s="96">
        <f t="shared" si="6"/>
        <v>0</v>
      </c>
      <c r="BH153" s="96">
        <f t="shared" si="7"/>
        <v>0</v>
      </c>
      <c r="BI153" s="96">
        <f t="shared" si="8"/>
        <v>0</v>
      </c>
      <c r="BJ153" s="17" t="s">
        <v>85</v>
      </c>
      <c r="BK153" s="162">
        <f t="shared" si="9"/>
        <v>0</v>
      </c>
      <c r="BL153" s="17" t="s">
        <v>344</v>
      </c>
      <c r="BM153" s="161" t="s">
        <v>319</v>
      </c>
    </row>
    <row r="154" spans="2:65" s="1" customFormat="1" ht="21.75" customHeight="1" x14ac:dyDescent="0.2">
      <c r="B154" s="149"/>
      <c r="C154" s="191" t="s">
        <v>323</v>
      </c>
      <c r="D154" s="191" t="s">
        <v>262</v>
      </c>
      <c r="E154" s="192" t="s">
        <v>2962</v>
      </c>
      <c r="F154" s="193" t="s">
        <v>2963</v>
      </c>
      <c r="G154" s="194" t="s">
        <v>254</v>
      </c>
      <c r="H154" s="195">
        <v>26</v>
      </c>
      <c r="I154" s="196"/>
      <c r="J154" s="195">
        <f t="shared" si="0"/>
        <v>0</v>
      </c>
      <c r="K154" s="197"/>
      <c r="L154" s="198"/>
      <c r="M154" s="199" t="s">
        <v>1</v>
      </c>
      <c r="N154" s="200" t="s">
        <v>42</v>
      </c>
      <c r="P154" s="159">
        <f t="shared" si="1"/>
        <v>0</v>
      </c>
      <c r="Q154" s="159">
        <v>0</v>
      </c>
      <c r="R154" s="159">
        <f t="shared" si="2"/>
        <v>0</v>
      </c>
      <c r="S154" s="159">
        <v>0</v>
      </c>
      <c r="T154" s="160">
        <f t="shared" si="3"/>
        <v>0</v>
      </c>
      <c r="AR154" s="161" t="s">
        <v>903</v>
      </c>
      <c r="AT154" s="161" t="s">
        <v>262</v>
      </c>
      <c r="AU154" s="161" t="s">
        <v>85</v>
      </c>
      <c r="AY154" s="17" t="s">
        <v>167</v>
      </c>
      <c r="BE154" s="96">
        <f t="shared" si="4"/>
        <v>0</v>
      </c>
      <c r="BF154" s="96">
        <f t="shared" si="5"/>
        <v>0</v>
      </c>
      <c r="BG154" s="96">
        <f t="shared" si="6"/>
        <v>0</v>
      </c>
      <c r="BH154" s="96">
        <f t="shared" si="7"/>
        <v>0</v>
      </c>
      <c r="BI154" s="96">
        <f t="shared" si="8"/>
        <v>0</v>
      </c>
      <c r="BJ154" s="17" t="s">
        <v>85</v>
      </c>
      <c r="BK154" s="162">
        <f t="shared" si="9"/>
        <v>0</v>
      </c>
      <c r="BL154" s="17" t="s">
        <v>344</v>
      </c>
      <c r="BM154" s="161" t="s">
        <v>326</v>
      </c>
    </row>
    <row r="155" spans="2:65" s="1" customFormat="1" ht="21.75" customHeight="1" x14ac:dyDescent="0.2">
      <c r="B155" s="149"/>
      <c r="C155" s="150" t="s">
        <v>240</v>
      </c>
      <c r="D155" s="150" t="s">
        <v>169</v>
      </c>
      <c r="E155" s="151" t="s">
        <v>2964</v>
      </c>
      <c r="F155" s="152" t="s">
        <v>2965</v>
      </c>
      <c r="G155" s="153" t="s">
        <v>254</v>
      </c>
      <c r="H155" s="154">
        <v>26</v>
      </c>
      <c r="I155" s="155"/>
      <c r="J155" s="154">
        <f t="shared" si="0"/>
        <v>0</v>
      </c>
      <c r="K155" s="156"/>
      <c r="L155" s="33"/>
      <c r="M155" s="157" t="s">
        <v>1</v>
      </c>
      <c r="N155" s="158" t="s">
        <v>42</v>
      </c>
      <c r="P155" s="159">
        <f t="shared" si="1"/>
        <v>0</v>
      </c>
      <c r="Q155" s="159">
        <v>0</v>
      </c>
      <c r="R155" s="159">
        <f t="shared" si="2"/>
        <v>0</v>
      </c>
      <c r="S155" s="159">
        <v>0</v>
      </c>
      <c r="T155" s="160">
        <f t="shared" si="3"/>
        <v>0</v>
      </c>
      <c r="AR155" s="161" t="s">
        <v>344</v>
      </c>
      <c r="AT155" s="161" t="s">
        <v>169</v>
      </c>
      <c r="AU155" s="161" t="s">
        <v>85</v>
      </c>
      <c r="AY155" s="17" t="s">
        <v>167</v>
      </c>
      <c r="BE155" s="96">
        <f t="shared" si="4"/>
        <v>0</v>
      </c>
      <c r="BF155" s="96">
        <f t="shared" si="5"/>
        <v>0</v>
      </c>
      <c r="BG155" s="96">
        <f t="shared" si="6"/>
        <v>0</v>
      </c>
      <c r="BH155" s="96">
        <f t="shared" si="7"/>
        <v>0</v>
      </c>
      <c r="BI155" s="96">
        <f t="shared" si="8"/>
        <v>0</v>
      </c>
      <c r="BJ155" s="17" t="s">
        <v>85</v>
      </c>
      <c r="BK155" s="162">
        <f t="shared" si="9"/>
        <v>0</v>
      </c>
      <c r="BL155" s="17" t="s">
        <v>344</v>
      </c>
      <c r="BM155" s="161" t="s">
        <v>332</v>
      </c>
    </row>
    <row r="156" spans="2:65" s="1" customFormat="1" ht="16.5" customHeight="1" x14ac:dyDescent="0.2">
      <c r="B156" s="149"/>
      <c r="C156" s="191" t="s">
        <v>335</v>
      </c>
      <c r="D156" s="191" t="s">
        <v>262</v>
      </c>
      <c r="E156" s="192" t="s">
        <v>2966</v>
      </c>
      <c r="F156" s="193" t="s">
        <v>2967</v>
      </c>
      <c r="G156" s="194" t="s">
        <v>254</v>
      </c>
      <c r="H156" s="195">
        <v>26</v>
      </c>
      <c r="I156" s="196"/>
      <c r="J156" s="195">
        <f t="shared" si="0"/>
        <v>0</v>
      </c>
      <c r="K156" s="197"/>
      <c r="L156" s="198"/>
      <c r="M156" s="199" t="s">
        <v>1</v>
      </c>
      <c r="N156" s="200" t="s">
        <v>42</v>
      </c>
      <c r="P156" s="159">
        <f t="shared" si="1"/>
        <v>0</v>
      </c>
      <c r="Q156" s="159">
        <v>0</v>
      </c>
      <c r="R156" s="159">
        <f t="shared" si="2"/>
        <v>0</v>
      </c>
      <c r="S156" s="159">
        <v>0</v>
      </c>
      <c r="T156" s="160">
        <f t="shared" si="3"/>
        <v>0</v>
      </c>
      <c r="AR156" s="161" t="s">
        <v>903</v>
      </c>
      <c r="AT156" s="161" t="s">
        <v>262</v>
      </c>
      <c r="AU156" s="161" t="s">
        <v>85</v>
      </c>
      <c r="AY156" s="17" t="s">
        <v>167</v>
      </c>
      <c r="BE156" s="96">
        <f t="shared" si="4"/>
        <v>0</v>
      </c>
      <c r="BF156" s="96">
        <f t="shared" si="5"/>
        <v>0</v>
      </c>
      <c r="BG156" s="96">
        <f t="shared" si="6"/>
        <v>0</v>
      </c>
      <c r="BH156" s="96">
        <f t="shared" si="7"/>
        <v>0</v>
      </c>
      <c r="BI156" s="96">
        <f t="shared" si="8"/>
        <v>0</v>
      </c>
      <c r="BJ156" s="17" t="s">
        <v>85</v>
      </c>
      <c r="BK156" s="162">
        <f t="shared" si="9"/>
        <v>0</v>
      </c>
      <c r="BL156" s="17" t="s">
        <v>344</v>
      </c>
      <c r="BM156" s="161" t="s">
        <v>338</v>
      </c>
    </row>
    <row r="157" spans="2:65" s="1" customFormat="1" ht="16.5" customHeight="1" x14ac:dyDescent="0.2">
      <c r="B157" s="149"/>
      <c r="C157" s="150" t="s">
        <v>249</v>
      </c>
      <c r="D157" s="150" t="s">
        <v>169</v>
      </c>
      <c r="E157" s="151" t="s">
        <v>2968</v>
      </c>
      <c r="F157" s="152" t="s">
        <v>2969</v>
      </c>
      <c r="G157" s="153" t="s">
        <v>254</v>
      </c>
      <c r="H157" s="154">
        <v>232</v>
      </c>
      <c r="I157" s="155"/>
      <c r="J157" s="154">
        <f t="shared" si="0"/>
        <v>0</v>
      </c>
      <c r="K157" s="156"/>
      <c r="L157" s="33"/>
      <c r="M157" s="157" t="s">
        <v>1</v>
      </c>
      <c r="N157" s="158" t="s">
        <v>42</v>
      </c>
      <c r="P157" s="159">
        <f t="shared" si="1"/>
        <v>0</v>
      </c>
      <c r="Q157" s="159">
        <v>0</v>
      </c>
      <c r="R157" s="159">
        <f t="shared" si="2"/>
        <v>0</v>
      </c>
      <c r="S157" s="159">
        <v>0</v>
      </c>
      <c r="T157" s="160">
        <f t="shared" si="3"/>
        <v>0</v>
      </c>
      <c r="AR157" s="161" t="s">
        <v>344</v>
      </c>
      <c r="AT157" s="161" t="s">
        <v>169</v>
      </c>
      <c r="AU157" s="161" t="s">
        <v>85</v>
      </c>
      <c r="AY157" s="17" t="s">
        <v>167</v>
      </c>
      <c r="BE157" s="96">
        <f t="shared" si="4"/>
        <v>0</v>
      </c>
      <c r="BF157" s="96">
        <f t="shared" si="5"/>
        <v>0</v>
      </c>
      <c r="BG157" s="96">
        <f t="shared" si="6"/>
        <v>0</v>
      </c>
      <c r="BH157" s="96">
        <f t="shared" si="7"/>
        <v>0</v>
      </c>
      <c r="BI157" s="96">
        <f t="shared" si="8"/>
        <v>0</v>
      </c>
      <c r="BJ157" s="17" t="s">
        <v>85</v>
      </c>
      <c r="BK157" s="162">
        <f t="shared" si="9"/>
        <v>0</v>
      </c>
      <c r="BL157" s="17" t="s">
        <v>344</v>
      </c>
      <c r="BM157" s="161" t="s">
        <v>344</v>
      </c>
    </row>
    <row r="158" spans="2:65" s="1" customFormat="1" ht="24.2" customHeight="1" x14ac:dyDescent="0.2">
      <c r="B158" s="149"/>
      <c r="C158" s="191" t="s">
        <v>348</v>
      </c>
      <c r="D158" s="191" t="s">
        <v>262</v>
      </c>
      <c r="E158" s="192" t="s">
        <v>2970</v>
      </c>
      <c r="F158" s="193" t="s">
        <v>2971</v>
      </c>
      <c r="G158" s="194" t="s">
        <v>254</v>
      </c>
      <c r="H158" s="195">
        <v>232</v>
      </c>
      <c r="I158" s="196"/>
      <c r="J158" s="195">
        <f t="shared" ref="J158:J176" si="10">ROUND(I158*H158,3)</f>
        <v>0</v>
      </c>
      <c r="K158" s="197"/>
      <c r="L158" s="198"/>
      <c r="M158" s="199" t="s">
        <v>1</v>
      </c>
      <c r="N158" s="200" t="s">
        <v>42</v>
      </c>
      <c r="P158" s="159">
        <f t="shared" ref="P158:P176" si="11">O158*H158</f>
        <v>0</v>
      </c>
      <c r="Q158" s="159">
        <v>0</v>
      </c>
      <c r="R158" s="159">
        <f t="shared" ref="R158:R176" si="12">Q158*H158</f>
        <v>0</v>
      </c>
      <c r="S158" s="159">
        <v>0</v>
      </c>
      <c r="T158" s="160">
        <f t="shared" ref="T158:T176" si="13">S158*H158</f>
        <v>0</v>
      </c>
      <c r="AR158" s="161" t="s">
        <v>903</v>
      </c>
      <c r="AT158" s="161" t="s">
        <v>262</v>
      </c>
      <c r="AU158" s="161" t="s">
        <v>85</v>
      </c>
      <c r="AY158" s="17" t="s">
        <v>167</v>
      </c>
      <c r="BE158" s="96">
        <f t="shared" ref="BE158:BE176" si="14">IF(N158="základná",J158,0)</f>
        <v>0</v>
      </c>
      <c r="BF158" s="96">
        <f t="shared" ref="BF158:BF176" si="15">IF(N158="znížená",J158,0)</f>
        <v>0</v>
      </c>
      <c r="BG158" s="96">
        <f t="shared" ref="BG158:BG176" si="16">IF(N158="zákl. prenesená",J158,0)</f>
        <v>0</v>
      </c>
      <c r="BH158" s="96">
        <f t="shared" ref="BH158:BH176" si="17">IF(N158="zníž. prenesená",J158,0)</f>
        <v>0</v>
      </c>
      <c r="BI158" s="96">
        <f t="shared" ref="BI158:BI176" si="18">IF(N158="nulová",J158,0)</f>
        <v>0</v>
      </c>
      <c r="BJ158" s="17" t="s">
        <v>85</v>
      </c>
      <c r="BK158" s="162">
        <f t="shared" ref="BK158:BK176" si="19">ROUND(I158*H158,3)</f>
        <v>0</v>
      </c>
      <c r="BL158" s="17" t="s">
        <v>344</v>
      </c>
      <c r="BM158" s="161" t="s">
        <v>351</v>
      </c>
    </row>
    <row r="159" spans="2:65" s="1" customFormat="1" ht="16.5" customHeight="1" x14ac:dyDescent="0.2">
      <c r="B159" s="149"/>
      <c r="C159" s="150" t="s">
        <v>255</v>
      </c>
      <c r="D159" s="150" t="s">
        <v>169</v>
      </c>
      <c r="E159" s="151" t="s">
        <v>2972</v>
      </c>
      <c r="F159" s="152" t="s">
        <v>2973</v>
      </c>
      <c r="G159" s="153" t="s">
        <v>254</v>
      </c>
      <c r="H159" s="154">
        <v>2</v>
      </c>
      <c r="I159" s="155"/>
      <c r="J159" s="154">
        <f t="shared" si="10"/>
        <v>0</v>
      </c>
      <c r="K159" s="156"/>
      <c r="L159" s="33"/>
      <c r="M159" s="157" t="s">
        <v>1</v>
      </c>
      <c r="N159" s="158" t="s">
        <v>42</v>
      </c>
      <c r="P159" s="159">
        <f t="shared" si="11"/>
        <v>0</v>
      </c>
      <c r="Q159" s="159">
        <v>0</v>
      </c>
      <c r="R159" s="159">
        <f t="shared" si="12"/>
        <v>0</v>
      </c>
      <c r="S159" s="159">
        <v>0</v>
      </c>
      <c r="T159" s="160">
        <f t="shared" si="13"/>
        <v>0</v>
      </c>
      <c r="AR159" s="161" t="s">
        <v>344</v>
      </c>
      <c r="AT159" s="161" t="s">
        <v>169</v>
      </c>
      <c r="AU159" s="161" t="s">
        <v>85</v>
      </c>
      <c r="AY159" s="17" t="s">
        <v>167</v>
      </c>
      <c r="BE159" s="96">
        <f t="shared" si="14"/>
        <v>0</v>
      </c>
      <c r="BF159" s="96">
        <f t="shared" si="15"/>
        <v>0</v>
      </c>
      <c r="BG159" s="96">
        <f t="shared" si="16"/>
        <v>0</v>
      </c>
      <c r="BH159" s="96">
        <f t="shared" si="17"/>
        <v>0</v>
      </c>
      <c r="BI159" s="96">
        <f t="shared" si="18"/>
        <v>0</v>
      </c>
      <c r="BJ159" s="17" t="s">
        <v>85</v>
      </c>
      <c r="BK159" s="162">
        <f t="shared" si="19"/>
        <v>0</v>
      </c>
      <c r="BL159" s="17" t="s">
        <v>344</v>
      </c>
      <c r="BM159" s="161" t="s">
        <v>356</v>
      </c>
    </row>
    <row r="160" spans="2:65" s="1" customFormat="1" ht="16.5" customHeight="1" x14ac:dyDescent="0.2">
      <c r="B160" s="149"/>
      <c r="C160" s="191" t="s">
        <v>359</v>
      </c>
      <c r="D160" s="191" t="s">
        <v>262</v>
      </c>
      <c r="E160" s="192" t="s">
        <v>2974</v>
      </c>
      <c r="F160" s="193" t="s">
        <v>2975</v>
      </c>
      <c r="G160" s="194" t="s">
        <v>254</v>
      </c>
      <c r="H160" s="195">
        <v>2</v>
      </c>
      <c r="I160" s="196"/>
      <c r="J160" s="195">
        <f t="shared" si="10"/>
        <v>0</v>
      </c>
      <c r="K160" s="197"/>
      <c r="L160" s="198"/>
      <c r="M160" s="199" t="s">
        <v>1</v>
      </c>
      <c r="N160" s="200" t="s">
        <v>42</v>
      </c>
      <c r="P160" s="159">
        <f t="shared" si="11"/>
        <v>0</v>
      </c>
      <c r="Q160" s="159">
        <v>0</v>
      </c>
      <c r="R160" s="159">
        <f t="shared" si="12"/>
        <v>0</v>
      </c>
      <c r="S160" s="159">
        <v>0</v>
      </c>
      <c r="T160" s="160">
        <f t="shared" si="13"/>
        <v>0</v>
      </c>
      <c r="AR160" s="161" t="s">
        <v>903</v>
      </c>
      <c r="AT160" s="161" t="s">
        <v>262</v>
      </c>
      <c r="AU160" s="161" t="s">
        <v>85</v>
      </c>
      <c r="AY160" s="17" t="s">
        <v>167</v>
      </c>
      <c r="BE160" s="96">
        <f t="shared" si="14"/>
        <v>0</v>
      </c>
      <c r="BF160" s="96">
        <f t="shared" si="15"/>
        <v>0</v>
      </c>
      <c r="BG160" s="96">
        <f t="shared" si="16"/>
        <v>0</v>
      </c>
      <c r="BH160" s="96">
        <f t="shared" si="17"/>
        <v>0</v>
      </c>
      <c r="BI160" s="96">
        <f t="shared" si="18"/>
        <v>0</v>
      </c>
      <c r="BJ160" s="17" t="s">
        <v>85</v>
      </c>
      <c r="BK160" s="162">
        <f t="shared" si="19"/>
        <v>0</v>
      </c>
      <c r="BL160" s="17" t="s">
        <v>344</v>
      </c>
      <c r="BM160" s="161" t="s">
        <v>362</v>
      </c>
    </row>
    <row r="161" spans="2:65" s="1" customFormat="1" ht="16.5" customHeight="1" x14ac:dyDescent="0.2">
      <c r="B161" s="149"/>
      <c r="C161" s="150" t="s">
        <v>265</v>
      </c>
      <c r="D161" s="150" t="s">
        <v>169</v>
      </c>
      <c r="E161" s="151" t="s">
        <v>2976</v>
      </c>
      <c r="F161" s="152" t="s">
        <v>2977</v>
      </c>
      <c r="G161" s="153" t="s">
        <v>254</v>
      </c>
      <c r="H161" s="154">
        <v>20</v>
      </c>
      <c r="I161" s="155"/>
      <c r="J161" s="154">
        <f t="shared" si="10"/>
        <v>0</v>
      </c>
      <c r="K161" s="156"/>
      <c r="L161" s="33"/>
      <c r="M161" s="157" t="s">
        <v>1</v>
      </c>
      <c r="N161" s="158" t="s">
        <v>42</v>
      </c>
      <c r="P161" s="159">
        <f t="shared" si="11"/>
        <v>0</v>
      </c>
      <c r="Q161" s="159">
        <v>0</v>
      </c>
      <c r="R161" s="159">
        <f t="shared" si="12"/>
        <v>0</v>
      </c>
      <c r="S161" s="159">
        <v>0</v>
      </c>
      <c r="T161" s="160">
        <f t="shared" si="13"/>
        <v>0</v>
      </c>
      <c r="AR161" s="161" t="s">
        <v>344</v>
      </c>
      <c r="AT161" s="161" t="s">
        <v>169</v>
      </c>
      <c r="AU161" s="161" t="s">
        <v>85</v>
      </c>
      <c r="AY161" s="17" t="s">
        <v>167</v>
      </c>
      <c r="BE161" s="96">
        <f t="shared" si="14"/>
        <v>0</v>
      </c>
      <c r="BF161" s="96">
        <f t="shared" si="15"/>
        <v>0</v>
      </c>
      <c r="BG161" s="96">
        <f t="shared" si="16"/>
        <v>0</v>
      </c>
      <c r="BH161" s="96">
        <f t="shared" si="17"/>
        <v>0</v>
      </c>
      <c r="BI161" s="96">
        <f t="shared" si="18"/>
        <v>0</v>
      </c>
      <c r="BJ161" s="17" t="s">
        <v>85</v>
      </c>
      <c r="BK161" s="162">
        <f t="shared" si="19"/>
        <v>0</v>
      </c>
      <c r="BL161" s="17" t="s">
        <v>344</v>
      </c>
      <c r="BM161" s="161" t="s">
        <v>366</v>
      </c>
    </row>
    <row r="162" spans="2:65" s="1" customFormat="1" ht="16.5" customHeight="1" x14ac:dyDescent="0.2">
      <c r="B162" s="149"/>
      <c r="C162" s="191" t="s">
        <v>368</v>
      </c>
      <c r="D162" s="191" t="s">
        <v>262</v>
      </c>
      <c r="E162" s="192" t="s">
        <v>2978</v>
      </c>
      <c r="F162" s="193" t="s">
        <v>2979</v>
      </c>
      <c r="G162" s="194" t="s">
        <v>254</v>
      </c>
      <c r="H162" s="195">
        <v>20</v>
      </c>
      <c r="I162" s="196"/>
      <c r="J162" s="195">
        <f t="shared" si="10"/>
        <v>0</v>
      </c>
      <c r="K162" s="197"/>
      <c r="L162" s="198"/>
      <c r="M162" s="199" t="s">
        <v>1</v>
      </c>
      <c r="N162" s="200" t="s">
        <v>42</v>
      </c>
      <c r="P162" s="159">
        <f t="shared" si="11"/>
        <v>0</v>
      </c>
      <c r="Q162" s="159">
        <v>0</v>
      </c>
      <c r="R162" s="159">
        <f t="shared" si="12"/>
        <v>0</v>
      </c>
      <c r="S162" s="159">
        <v>0</v>
      </c>
      <c r="T162" s="160">
        <f t="shared" si="13"/>
        <v>0</v>
      </c>
      <c r="AR162" s="161" t="s">
        <v>903</v>
      </c>
      <c r="AT162" s="161" t="s">
        <v>262</v>
      </c>
      <c r="AU162" s="161" t="s">
        <v>85</v>
      </c>
      <c r="AY162" s="17" t="s">
        <v>167</v>
      </c>
      <c r="BE162" s="96">
        <f t="shared" si="14"/>
        <v>0</v>
      </c>
      <c r="BF162" s="96">
        <f t="shared" si="15"/>
        <v>0</v>
      </c>
      <c r="BG162" s="96">
        <f t="shared" si="16"/>
        <v>0</v>
      </c>
      <c r="BH162" s="96">
        <f t="shared" si="17"/>
        <v>0</v>
      </c>
      <c r="BI162" s="96">
        <f t="shared" si="18"/>
        <v>0</v>
      </c>
      <c r="BJ162" s="17" t="s">
        <v>85</v>
      </c>
      <c r="BK162" s="162">
        <f t="shared" si="19"/>
        <v>0</v>
      </c>
      <c r="BL162" s="17" t="s">
        <v>344</v>
      </c>
      <c r="BM162" s="161" t="s">
        <v>371</v>
      </c>
    </row>
    <row r="163" spans="2:65" s="1" customFormat="1" ht="16.5" customHeight="1" x14ac:dyDescent="0.2">
      <c r="B163" s="149"/>
      <c r="C163" s="150" t="s">
        <v>269</v>
      </c>
      <c r="D163" s="150" t="s">
        <v>169</v>
      </c>
      <c r="E163" s="151" t="s">
        <v>2680</v>
      </c>
      <c r="F163" s="152" t="s">
        <v>2681</v>
      </c>
      <c r="G163" s="153" t="s">
        <v>254</v>
      </c>
      <c r="H163" s="154">
        <v>13</v>
      </c>
      <c r="I163" s="155"/>
      <c r="J163" s="154">
        <f t="shared" si="10"/>
        <v>0</v>
      </c>
      <c r="K163" s="156"/>
      <c r="L163" s="33"/>
      <c r="M163" s="157" t="s">
        <v>1</v>
      </c>
      <c r="N163" s="158" t="s">
        <v>42</v>
      </c>
      <c r="P163" s="159">
        <f t="shared" si="11"/>
        <v>0</v>
      </c>
      <c r="Q163" s="159">
        <v>0</v>
      </c>
      <c r="R163" s="159">
        <f t="shared" si="12"/>
        <v>0</v>
      </c>
      <c r="S163" s="159">
        <v>0</v>
      </c>
      <c r="T163" s="160">
        <f t="shared" si="13"/>
        <v>0</v>
      </c>
      <c r="AR163" s="161" t="s">
        <v>344</v>
      </c>
      <c r="AT163" s="161" t="s">
        <v>169</v>
      </c>
      <c r="AU163" s="161" t="s">
        <v>85</v>
      </c>
      <c r="AY163" s="17" t="s">
        <v>167</v>
      </c>
      <c r="BE163" s="96">
        <f t="shared" si="14"/>
        <v>0</v>
      </c>
      <c r="BF163" s="96">
        <f t="shared" si="15"/>
        <v>0</v>
      </c>
      <c r="BG163" s="96">
        <f t="shared" si="16"/>
        <v>0</v>
      </c>
      <c r="BH163" s="96">
        <f t="shared" si="17"/>
        <v>0</v>
      </c>
      <c r="BI163" s="96">
        <f t="shared" si="18"/>
        <v>0</v>
      </c>
      <c r="BJ163" s="17" t="s">
        <v>85</v>
      </c>
      <c r="BK163" s="162">
        <f t="shared" si="19"/>
        <v>0</v>
      </c>
      <c r="BL163" s="17" t="s">
        <v>344</v>
      </c>
      <c r="BM163" s="161" t="s">
        <v>374</v>
      </c>
    </row>
    <row r="164" spans="2:65" s="1" customFormat="1" ht="16.5" customHeight="1" x14ac:dyDescent="0.2">
      <c r="B164" s="149"/>
      <c r="C164" s="191" t="s">
        <v>375</v>
      </c>
      <c r="D164" s="191" t="s">
        <v>262</v>
      </c>
      <c r="E164" s="192" t="s">
        <v>2682</v>
      </c>
      <c r="F164" s="193" t="s">
        <v>2683</v>
      </c>
      <c r="G164" s="194" t="s">
        <v>254</v>
      </c>
      <c r="H164" s="195">
        <v>13</v>
      </c>
      <c r="I164" s="196"/>
      <c r="J164" s="195">
        <f t="shared" si="10"/>
        <v>0</v>
      </c>
      <c r="K164" s="197"/>
      <c r="L164" s="198"/>
      <c r="M164" s="199" t="s">
        <v>1</v>
      </c>
      <c r="N164" s="200" t="s">
        <v>42</v>
      </c>
      <c r="P164" s="159">
        <f t="shared" si="11"/>
        <v>0</v>
      </c>
      <c r="Q164" s="159">
        <v>0</v>
      </c>
      <c r="R164" s="159">
        <f t="shared" si="12"/>
        <v>0</v>
      </c>
      <c r="S164" s="159">
        <v>0</v>
      </c>
      <c r="T164" s="160">
        <f t="shared" si="13"/>
        <v>0</v>
      </c>
      <c r="AR164" s="161" t="s">
        <v>903</v>
      </c>
      <c r="AT164" s="161" t="s">
        <v>262</v>
      </c>
      <c r="AU164" s="161" t="s">
        <v>85</v>
      </c>
      <c r="AY164" s="17" t="s">
        <v>167</v>
      </c>
      <c r="BE164" s="96">
        <f t="shared" si="14"/>
        <v>0</v>
      </c>
      <c r="BF164" s="96">
        <f t="shared" si="15"/>
        <v>0</v>
      </c>
      <c r="BG164" s="96">
        <f t="shared" si="16"/>
        <v>0</v>
      </c>
      <c r="BH164" s="96">
        <f t="shared" si="17"/>
        <v>0</v>
      </c>
      <c r="BI164" s="96">
        <f t="shared" si="18"/>
        <v>0</v>
      </c>
      <c r="BJ164" s="17" t="s">
        <v>85</v>
      </c>
      <c r="BK164" s="162">
        <f t="shared" si="19"/>
        <v>0</v>
      </c>
      <c r="BL164" s="17" t="s">
        <v>344</v>
      </c>
      <c r="BM164" s="161" t="s">
        <v>378</v>
      </c>
    </row>
    <row r="165" spans="2:65" s="1" customFormat="1" ht="16.5" customHeight="1" x14ac:dyDescent="0.2">
      <c r="B165" s="149"/>
      <c r="C165" s="150" t="s">
        <v>272</v>
      </c>
      <c r="D165" s="150" t="s">
        <v>169</v>
      </c>
      <c r="E165" s="151" t="s">
        <v>2980</v>
      </c>
      <c r="F165" s="152" t="s">
        <v>2981</v>
      </c>
      <c r="G165" s="153" t="s">
        <v>254</v>
      </c>
      <c r="H165" s="154">
        <v>1</v>
      </c>
      <c r="I165" s="155"/>
      <c r="J165" s="154">
        <f t="shared" si="10"/>
        <v>0</v>
      </c>
      <c r="K165" s="156"/>
      <c r="L165" s="33"/>
      <c r="M165" s="157" t="s">
        <v>1</v>
      </c>
      <c r="N165" s="158" t="s">
        <v>42</v>
      </c>
      <c r="P165" s="159">
        <f t="shared" si="11"/>
        <v>0</v>
      </c>
      <c r="Q165" s="159">
        <v>0</v>
      </c>
      <c r="R165" s="159">
        <f t="shared" si="12"/>
        <v>0</v>
      </c>
      <c r="S165" s="159">
        <v>0</v>
      </c>
      <c r="T165" s="160">
        <f t="shared" si="13"/>
        <v>0</v>
      </c>
      <c r="AR165" s="161" t="s">
        <v>344</v>
      </c>
      <c r="AT165" s="161" t="s">
        <v>169</v>
      </c>
      <c r="AU165" s="161" t="s">
        <v>85</v>
      </c>
      <c r="AY165" s="17" t="s">
        <v>167</v>
      </c>
      <c r="BE165" s="96">
        <f t="shared" si="14"/>
        <v>0</v>
      </c>
      <c r="BF165" s="96">
        <f t="shared" si="15"/>
        <v>0</v>
      </c>
      <c r="BG165" s="96">
        <f t="shared" si="16"/>
        <v>0</v>
      </c>
      <c r="BH165" s="96">
        <f t="shared" si="17"/>
        <v>0</v>
      </c>
      <c r="BI165" s="96">
        <f t="shared" si="18"/>
        <v>0</v>
      </c>
      <c r="BJ165" s="17" t="s">
        <v>85</v>
      </c>
      <c r="BK165" s="162">
        <f t="shared" si="19"/>
        <v>0</v>
      </c>
      <c r="BL165" s="17" t="s">
        <v>344</v>
      </c>
      <c r="BM165" s="161" t="s">
        <v>381</v>
      </c>
    </row>
    <row r="166" spans="2:65" s="1" customFormat="1" ht="21.75" customHeight="1" x14ac:dyDescent="0.2">
      <c r="B166" s="149"/>
      <c r="C166" s="191" t="s">
        <v>383</v>
      </c>
      <c r="D166" s="191" t="s">
        <v>262</v>
      </c>
      <c r="E166" s="192" t="s">
        <v>2982</v>
      </c>
      <c r="F166" s="193" t="s">
        <v>2983</v>
      </c>
      <c r="G166" s="194" t="s">
        <v>254</v>
      </c>
      <c r="H166" s="195">
        <v>1</v>
      </c>
      <c r="I166" s="196"/>
      <c r="J166" s="195">
        <f t="shared" si="10"/>
        <v>0</v>
      </c>
      <c r="K166" s="197"/>
      <c r="L166" s="198"/>
      <c r="M166" s="199" t="s">
        <v>1</v>
      </c>
      <c r="N166" s="200" t="s">
        <v>42</v>
      </c>
      <c r="P166" s="159">
        <f t="shared" si="11"/>
        <v>0</v>
      </c>
      <c r="Q166" s="159">
        <v>0</v>
      </c>
      <c r="R166" s="159">
        <f t="shared" si="12"/>
        <v>0</v>
      </c>
      <c r="S166" s="159">
        <v>0</v>
      </c>
      <c r="T166" s="160">
        <f t="shared" si="13"/>
        <v>0</v>
      </c>
      <c r="AR166" s="161" t="s">
        <v>903</v>
      </c>
      <c r="AT166" s="161" t="s">
        <v>262</v>
      </c>
      <c r="AU166" s="161" t="s">
        <v>85</v>
      </c>
      <c r="AY166" s="17" t="s">
        <v>167</v>
      </c>
      <c r="BE166" s="96">
        <f t="shared" si="14"/>
        <v>0</v>
      </c>
      <c r="BF166" s="96">
        <f t="shared" si="15"/>
        <v>0</v>
      </c>
      <c r="BG166" s="96">
        <f t="shared" si="16"/>
        <v>0</v>
      </c>
      <c r="BH166" s="96">
        <f t="shared" si="17"/>
        <v>0</v>
      </c>
      <c r="BI166" s="96">
        <f t="shared" si="18"/>
        <v>0</v>
      </c>
      <c r="BJ166" s="17" t="s">
        <v>85</v>
      </c>
      <c r="BK166" s="162">
        <f t="shared" si="19"/>
        <v>0</v>
      </c>
      <c r="BL166" s="17" t="s">
        <v>344</v>
      </c>
      <c r="BM166" s="161" t="s">
        <v>386</v>
      </c>
    </row>
    <row r="167" spans="2:65" s="1" customFormat="1" ht="16.5" customHeight="1" x14ac:dyDescent="0.2">
      <c r="B167" s="149"/>
      <c r="C167" s="150" t="s">
        <v>280</v>
      </c>
      <c r="D167" s="150" t="s">
        <v>169</v>
      </c>
      <c r="E167" s="151" t="s">
        <v>2688</v>
      </c>
      <c r="F167" s="152" t="s">
        <v>2689</v>
      </c>
      <c r="G167" s="153" t="s">
        <v>254</v>
      </c>
      <c r="H167" s="154">
        <v>26</v>
      </c>
      <c r="I167" s="155"/>
      <c r="J167" s="154">
        <f t="shared" si="10"/>
        <v>0</v>
      </c>
      <c r="K167" s="156"/>
      <c r="L167" s="33"/>
      <c r="M167" s="157" t="s">
        <v>1</v>
      </c>
      <c r="N167" s="158" t="s">
        <v>42</v>
      </c>
      <c r="P167" s="159">
        <f t="shared" si="11"/>
        <v>0</v>
      </c>
      <c r="Q167" s="159">
        <v>0</v>
      </c>
      <c r="R167" s="159">
        <f t="shared" si="12"/>
        <v>0</v>
      </c>
      <c r="S167" s="159">
        <v>0</v>
      </c>
      <c r="T167" s="160">
        <f t="shared" si="13"/>
        <v>0</v>
      </c>
      <c r="AR167" s="161" t="s">
        <v>344</v>
      </c>
      <c r="AT167" s="161" t="s">
        <v>169</v>
      </c>
      <c r="AU167" s="161" t="s">
        <v>85</v>
      </c>
      <c r="AY167" s="17" t="s">
        <v>167</v>
      </c>
      <c r="BE167" s="96">
        <f t="shared" si="14"/>
        <v>0</v>
      </c>
      <c r="BF167" s="96">
        <f t="shared" si="15"/>
        <v>0</v>
      </c>
      <c r="BG167" s="96">
        <f t="shared" si="16"/>
        <v>0</v>
      </c>
      <c r="BH167" s="96">
        <f t="shared" si="17"/>
        <v>0</v>
      </c>
      <c r="BI167" s="96">
        <f t="shared" si="18"/>
        <v>0</v>
      </c>
      <c r="BJ167" s="17" t="s">
        <v>85</v>
      </c>
      <c r="BK167" s="162">
        <f t="shared" si="19"/>
        <v>0</v>
      </c>
      <c r="BL167" s="17" t="s">
        <v>344</v>
      </c>
      <c r="BM167" s="161" t="s">
        <v>391</v>
      </c>
    </row>
    <row r="168" spans="2:65" s="1" customFormat="1" ht="16.5" customHeight="1" x14ac:dyDescent="0.2">
      <c r="B168" s="149"/>
      <c r="C168" s="191" t="s">
        <v>395</v>
      </c>
      <c r="D168" s="191" t="s">
        <v>262</v>
      </c>
      <c r="E168" s="192" t="s">
        <v>2690</v>
      </c>
      <c r="F168" s="193" t="s">
        <v>2691</v>
      </c>
      <c r="G168" s="194" t="s">
        <v>254</v>
      </c>
      <c r="H168" s="195">
        <v>26</v>
      </c>
      <c r="I168" s="196"/>
      <c r="J168" s="195">
        <f t="shared" si="10"/>
        <v>0</v>
      </c>
      <c r="K168" s="197"/>
      <c r="L168" s="198"/>
      <c r="M168" s="199" t="s">
        <v>1</v>
      </c>
      <c r="N168" s="200" t="s">
        <v>42</v>
      </c>
      <c r="P168" s="159">
        <f t="shared" si="11"/>
        <v>0</v>
      </c>
      <c r="Q168" s="159">
        <v>0</v>
      </c>
      <c r="R168" s="159">
        <f t="shared" si="12"/>
        <v>0</v>
      </c>
      <c r="S168" s="159">
        <v>0</v>
      </c>
      <c r="T168" s="160">
        <f t="shared" si="13"/>
        <v>0</v>
      </c>
      <c r="AR168" s="161" t="s">
        <v>903</v>
      </c>
      <c r="AT168" s="161" t="s">
        <v>262</v>
      </c>
      <c r="AU168" s="161" t="s">
        <v>85</v>
      </c>
      <c r="AY168" s="17" t="s">
        <v>167</v>
      </c>
      <c r="BE168" s="96">
        <f t="shared" si="14"/>
        <v>0</v>
      </c>
      <c r="BF168" s="96">
        <f t="shared" si="15"/>
        <v>0</v>
      </c>
      <c r="BG168" s="96">
        <f t="shared" si="16"/>
        <v>0</v>
      </c>
      <c r="BH168" s="96">
        <f t="shared" si="17"/>
        <v>0</v>
      </c>
      <c r="BI168" s="96">
        <f t="shared" si="18"/>
        <v>0</v>
      </c>
      <c r="BJ168" s="17" t="s">
        <v>85</v>
      </c>
      <c r="BK168" s="162">
        <f t="shared" si="19"/>
        <v>0</v>
      </c>
      <c r="BL168" s="17" t="s">
        <v>344</v>
      </c>
      <c r="BM168" s="161" t="s">
        <v>398</v>
      </c>
    </row>
    <row r="169" spans="2:65" s="1" customFormat="1" ht="16.5" customHeight="1" x14ac:dyDescent="0.2">
      <c r="B169" s="149"/>
      <c r="C169" s="150" t="s">
        <v>283</v>
      </c>
      <c r="D169" s="150" t="s">
        <v>169</v>
      </c>
      <c r="E169" s="151" t="s">
        <v>2984</v>
      </c>
      <c r="F169" s="152" t="s">
        <v>2985</v>
      </c>
      <c r="G169" s="153" t="s">
        <v>254</v>
      </c>
      <c r="H169" s="154">
        <v>13</v>
      </c>
      <c r="I169" s="155"/>
      <c r="J169" s="154">
        <f t="shared" si="10"/>
        <v>0</v>
      </c>
      <c r="K169" s="156"/>
      <c r="L169" s="33"/>
      <c r="M169" s="157" t="s">
        <v>1</v>
      </c>
      <c r="N169" s="158" t="s">
        <v>42</v>
      </c>
      <c r="P169" s="159">
        <f t="shared" si="11"/>
        <v>0</v>
      </c>
      <c r="Q169" s="159">
        <v>0</v>
      </c>
      <c r="R169" s="159">
        <f t="shared" si="12"/>
        <v>0</v>
      </c>
      <c r="S169" s="159">
        <v>0</v>
      </c>
      <c r="T169" s="160">
        <f t="shared" si="13"/>
        <v>0</v>
      </c>
      <c r="AR169" s="161" t="s">
        <v>344</v>
      </c>
      <c r="AT169" s="161" t="s">
        <v>169</v>
      </c>
      <c r="AU169" s="161" t="s">
        <v>85</v>
      </c>
      <c r="AY169" s="17" t="s">
        <v>167</v>
      </c>
      <c r="BE169" s="96">
        <f t="shared" si="14"/>
        <v>0</v>
      </c>
      <c r="BF169" s="96">
        <f t="shared" si="15"/>
        <v>0</v>
      </c>
      <c r="BG169" s="96">
        <f t="shared" si="16"/>
        <v>0</v>
      </c>
      <c r="BH169" s="96">
        <f t="shared" si="17"/>
        <v>0</v>
      </c>
      <c r="BI169" s="96">
        <f t="shared" si="18"/>
        <v>0</v>
      </c>
      <c r="BJ169" s="17" t="s">
        <v>85</v>
      </c>
      <c r="BK169" s="162">
        <f t="shared" si="19"/>
        <v>0</v>
      </c>
      <c r="BL169" s="17" t="s">
        <v>344</v>
      </c>
      <c r="BM169" s="161" t="s">
        <v>403</v>
      </c>
    </row>
    <row r="170" spans="2:65" s="1" customFormat="1" ht="16.5" customHeight="1" x14ac:dyDescent="0.2">
      <c r="B170" s="149"/>
      <c r="C170" s="191" t="s">
        <v>405</v>
      </c>
      <c r="D170" s="191" t="s">
        <v>262</v>
      </c>
      <c r="E170" s="192" t="s">
        <v>2986</v>
      </c>
      <c r="F170" s="193" t="s">
        <v>2987</v>
      </c>
      <c r="G170" s="194" t="s">
        <v>254</v>
      </c>
      <c r="H170" s="195">
        <v>13</v>
      </c>
      <c r="I170" s="196"/>
      <c r="J170" s="195">
        <f t="shared" si="10"/>
        <v>0</v>
      </c>
      <c r="K170" s="197"/>
      <c r="L170" s="198"/>
      <c r="M170" s="199" t="s">
        <v>1</v>
      </c>
      <c r="N170" s="200" t="s">
        <v>42</v>
      </c>
      <c r="P170" s="159">
        <f t="shared" si="11"/>
        <v>0</v>
      </c>
      <c r="Q170" s="159">
        <v>0</v>
      </c>
      <c r="R170" s="159">
        <f t="shared" si="12"/>
        <v>0</v>
      </c>
      <c r="S170" s="159">
        <v>0</v>
      </c>
      <c r="T170" s="160">
        <f t="shared" si="13"/>
        <v>0</v>
      </c>
      <c r="AR170" s="161" t="s">
        <v>903</v>
      </c>
      <c r="AT170" s="161" t="s">
        <v>262</v>
      </c>
      <c r="AU170" s="161" t="s">
        <v>85</v>
      </c>
      <c r="AY170" s="17" t="s">
        <v>167</v>
      </c>
      <c r="BE170" s="96">
        <f t="shared" si="14"/>
        <v>0</v>
      </c>
      <c r="BF170" s="96">
        <f t="shared" si="15"/>
        <v>0</v>
      </c>
      <c r="BG170" s="96">
        <f t="shared" si="16"/>
        <v>0</v>
      </c>
      <c r="BH170" s="96">
        <f t="shared" si="17"/>
        <v>0</v>
      </c>
      <c r="BI170" s="96">
        <f t="shared" si="18"/>
        <v>0</v>
      </c>
      <c r="BJ170" s="17" t="s">
        <v>85</v>
      </c>
      <c r="BK170" s="162">
        <f t="shared" si="19"/>
        <v>0</v>
      </c>
      <c r="BL170" s="17" t="s">
        <v>344</v>
      </c>
      <c r="BM170" s="161" t="s">
        <v>408</v>
      </c>
    </row>
    <row r="171" spans="2:65" s="1" customFormat="1" ht="21.75" customHeight="1" x14ac:dyDescent="0.2">
      <c r="B171" s="149"/>
      <c r="C171" s="150" t="s">
        <v>287</v>
      </c>
      <c r="D171" s="150" t="s">
        <v>169</v>
      </c>
      <c r="E171" s="151" t="s">
        <v>2988</v>
      </c>
      <c r="F171" s="152" t="s">
        <v>2989</v>
      </c>
      <c r="G171" s="153" t="s">
        <v>254</v>
      </c>
      <c r="H171" s="154">
        <v>26</v>
      </c>
      <c r="I171" s="155"/>
      <c r="J171" s="154">
        <f t="shared" si="10"/>
        <v>0</v>
      </c>
      <c r="K171" s="156"/>
      <c r="L171" s="33"/>
      <c r="M171" s="157" t="s">
        <v>1</v>
      </c>
      <c r="N171" s="158" t="s">
        <v>42</v>
      </c>
      <c r="P171" s="159">
        <f t="shared" si="11"/>
        <v>0</v>
      </c>
      <c r="Q171" s="159">
        <v>0</v>
      </c>
      <c r="R171" s="159">
        <f t="shared" si="12"/>
        <v>0</v>
      </c>
      <c r="S171" s="159">
        <v>0</v>
      </c>
      <c r="T171" s="160">
        <f t="shared" si="13"/>
        <v>0</v>
      </c>
      <c r="AR171" s="161" t="s">
        <v>344</v>
      </c>
      <c r="AT171" s="161" t="s">
        <v>169</v>
      </c>
      <c r="AU171" s="161" t="s">
        <v>85</v>
      </c>
      <c r="AY171" s="17" t="s">
        <v>167</v>
      </c>
      <c r="BE171" s="96">
        <f t="shared" si="14"/>
        <v>0</v>
      </c>
      <c r="BF171" s="96">
        <f t="shared" si="15"/>
        <v>0</v>
      </c>
      <c r="BG171" s="96">
        <f t="shared" si="16"/>
        <v>0</v>
      </c>
      <c r="BH171" s="96">
        <f t="shared" si="17"/>
        <v>0</v>
      </c>
      <c r="BI171" s="96">
        <f t="shared" si="18"/>
        <v>0</v>
      </c>
      <c r="BJ171" s="17" t="s">
        <v>85</v>
      </c>
      <c r="BK171" s="162">
        <f t="shared" si="19"/>
        <v>0</v>
      </c>
      <c r="BL171" s="17" t="s">
        <v>344</v>
      </c>
      <c r="BM171" s="161" t="s">
        <v>412</v>
      </c>
    </row>
    <row r="172" spans="2:65" s="1" customFormat="1" ht="24.2" customHeight="1" x14ac:dyDescent="0.2">
      <c r="B172" s="149"/>
      <c r="C172" s="191" t="s">
        <v>415</v>
      </c>
      <c r="D172" s="191" t="s">
        <v>262</v>
      </c>
      <c r="E172" s="192" t="s">
        <v>2990</v>
      </c>
      <c r="F172" s="193" t="s">
        <v>2991</v>
      </c>
      <c r="G172" s="194" t="s">
        <v>254</v>
      </c>
      <c r="H172" s="195">
        <v>26</v>
      </c>
      <c r="I172" s="196"/>
      <c r="J172" s="195">
        <f t="shared" si="10"/>
        <v>0</v>
      </c>
      <c r="K172" s="197"/>
      <c r="L172" s="198"/>
      <c r="M172" s="199" t="s">
        <v>1</v>
      </c>
      <c r="N172" s="200" t="s">
        <v>42</v>
      </c>
      <c r="P172" s="159">
        <f t="shared" si="11"/>
        <v>0</v>
      </c>
      <c r="Q172" s="159">
        <v>0</v>
      </c>
      <c r="R172" s="159">
        <f t="shared" si="12"/>
        <v>0</v>
      </c>
      <c r="S172" s="159">
        <v>0</v>
      </c>
      <c r="T172" s="160">
        <f t="shared" si="13"/>
        <v>0</v>
      </c>
      <c r="AR172" s="161" t="s">
        <v>903</v>
      </c>
      <c r="AT172" s="161" t="s">
        <v>262</v>
      </c>
      <c r="AU172" s="161" t="s">
        <v>85</v>
      </c>
      <c r="AY172" s="17" t="s">
        <v>167</v>
      </c>
      <c r="BE172" s="96">
        <f t="shared" si="14"/>
        <v>0</v>
      </c>
      <c r="BF172" s="96">
        <f t="shared" si="15"/>
        <v>0</v>
      </c>
      <c r="BG172" s="96">
        <f t="shared" si="16"/>
        <v>0</v>
      </c>
      <c r="BH172" s="96">
        <f t="shared" si="17"/>
        <v>0</v>
      </c>
      <c r="BI172" s="96">
        <f t="shared" si="18"/>
        <v>0</v>
      </c>
      <c r="BJ172" s="17" t="s">
        <v>85</v>
      </c>
      <c r="BK172" s="162">
        <f t="shared" si="19"/>
        <v>0</v>
      </c>
      <c r="BL172" s="17" t="s">
        <v>344</v>
      </c>
      <c r="BM172" s="161" t="s">
        <v>418</v>
      </c>
    </row>
    <row r="173" spans="2:65" s="1" customFormat="1" ht="16.5" customHeight="1" x14ac:dyDescent="0.2">
      <c r="B173" s="149"/>
      <c r="C173" s="150" t="s">
        <v>290</v>
      </c>
      <c r="D173" s="150" t="s">
        <v>169</v>
      </c>
      <c r="E173" s="151" t="s">
        <v>2992</v>
      </c>
      <c r="F173" s="152" t="s">
        <v>2993</v>
      </c>
      <c r="G173" s="153" t="s">
        <v>306</v>
      </c>
      <c r="H173" s="154">
        <v>52</v>
      </c>
      <c r="I173" s="155"/>
      <c r="J173" s="154">
        <f t="shared" si="10"/>
        <v>0</v>
      </c>
      <c r="K173" s="156"/>
      <c r="L173" s="33"/>
      <c r="M173" s="157" t="s">
        <v>1</v>
      </c>
      <c r="N173" s="158" t="s">
        <v>42</v>
      </c>
      <c r="P173" s="159">
        <f t="shared" si="11"/>
        <v>0</v>
      </c>
      <c r="Q173" s="159">
        <v>0</v>
      </c>
      <c r="R173" s="159">
        <f t="shared" si="12"/>
        <v>0</v>
      </c>
      <c r="S173" s="159">
        <v>0</v>
      </c>
      <c r="T173" s="160">
        <f t="shared" si="13"/>
        <v>0</v>
      </c>
      <c r="AR173" s="161" t="s">
        <v>344</v>
      </c>
      <c r="AT173" s="161" t="s">
        <v>169</v>
      </c>
      <c r="AU173" s="161" t="s">
        <v>85</v>
      </c>
      <c r="AY173" s="17" t="s">
        <v>167</v>
      </c>
      <c r="BE173" s="96">
        <f t="shared" si="14"/>
        <v>0</v>
      </c>
      <c r="BF173" s="96">
        <f t="shared" si="15"/>
        <v>0</v>
      </c>
      <c r="BG173" s="96">
        <f t="shared" si="16"/>
        <v>0</v>
      </c>
      <c r="BH173" s="96">
        <f t="shared" si="17"/>
        <v>0</v>
      </c>
      <c r="BI173" s="96">
        <f t="shared" si="18"/>
        <v>0</v>
      </c>
      <c r="BJ173" s="17" t="s">
        <v>85</v>
      </c>
      <c r="BK173" s="162">
        <f t="shared" si="19"/>
        <v>0</v>
      </c>
      <c r="BL173" s="17" t="s">
        <v>344</v>
      </c>
      <c r="BM173" s="161" t="s">
        <v>422</v>
      </c>
    </row>
    <row r="174" spans="2:65" s="1" customFormat="1" ht="16.5" customHeight="1" x14ac:dyDescent="0.2">
      <c r="B174" s="149"/>
      <c r="C174" s="191" t="s">
        <v>424</v>
      </c>
      <c r="D174" s="191" t="s">
        <v>262</v>
      </c>
      <c r="E174" s="192" t="s">
        <v>2994</v>
      </c>
      <c r="F174" s="193" t="s">
        <v>2995</v>
      </c>
      <c r="G174" s="194" t="s">
        <v>254</v>
      </c>
      <c r="H174" s="195">
        <v>26</v>
      </c>
      <c r="I174" s="196"/>
      <c r="J174" s="195">
        <f t="shared" si="10"/>
        <v>0</v>
      </c>
      <c r="K174" s="197"/>
      <c r="L174" s="198"/>
      <c r="M174" s="199" t="s">
        <v>1</v>
      </c>
      <c r="N174" s="200" t="s">
        <v>42</v>
      </c>
      <c r="P174" s="159">
        <f t="shared" si="11"/>
        <v>0</v>
      </c>
      <c r="Q174" s="159">
        <v>0</v>
      </c>
      <c r="R174" s="159">
        <f t="shared" si="12"/>
        <v>0</v>
      </c>
      <c r="S174" s="159">
        <v>0</v>
      </c>
      <c r="T174" s="160">
        <f t="shared" si="13"/>
        <v>0</v>
      </c>
      <c r="AR174" s="161" t="s">
        <v>903</v>
      </c>
      <c r="AT174" s="161" t="s">
        <v>262</v>
      </c>
      <c r="AU174" s="161" t="s">
        <v>85</v>
      </c>
      <c r="AY174" s="17" t="s">
        <v>167</v>
      </c>
      <c r="BE174" s="96">
        <f t="shared" si="14"/>
        <v>0</v>
      </c>
      <c r="BF174" s="96">
        <f t="shared" si="15"/>
        <v>0</v>
      </c>
      <c r="BG174" s="96">
        <f t="shared" si="16"/>
        <v>0</v>
      </c>
      <c r="BH174" s="96">
        <f t="shared" si="17"/>
        <v>0</v>
      </c>
      <c r="BI174" s="96">
        <f t="shared" si="18"/>
        <v>0</v>
      </c>
      <c r="BJ174" s="17" t="s">
        <v>85</v>
      </c>
      <c r="BK174" s="162">
        <f t="shared" si="19"/>
        <v>0</v>
      </c>
      <c r="BL174" s="17" t="s">
        <v>344</v>
      </c>
      <c r="BM174" s="161" t="s">
        <v>427</v>
      </c>
    </row>
    <row r="175" spans="2:65" s="1" customFormat="1" ht="24.2" customHeight="1" x14ac:dyDescent="0.2">
      <c r="B175" s="149"/>
      <c r="C175" s="150" t="s">
        <v>296</v>
      </c>
      <c r="D175" s="150" t="s">
        <v>169</v>
      </c>
      <c r="E175" s="151" t="s">
        <v>2996</v>
      </c>
      <c r="F175" s="152" t="s">
        <v>2997</v>
      </c>
      <c r="G175" s="153" t="s">
        <v>306</v>
      </c>
      <c r="H175" s="154">
        <v>425</v>
      </c>
      <c r="I175" s="155"/>
      <c r="J175" s="154">
        <f t="shared" si="10"/>
        <v>0</v>
      </c>
      <c r="K175" s="156"/>
      <c r="L175" s="33"/>
      <c r="M175" s="157" t="s">
        <v>1</v>
      </c>
      <c r="N175" s="158" t="s">
        <v>42</v>
      </c>
      <c r="P175" s="159">
        <f t="shared" si="11"/>
        <v>0</v>
      </c>
      <c r="Q175" s="159">
        <v>0</v>
      </c>
      <c r="R175" s="159">
        <f t="shared" si="12"/>
        <v>0</v>
      </c>
      <c r="S175" s="159">
        <v>0</v>
      </c>
      <c r="T175" s="160">
        <f t="shared" si="13"/>
        <v>0</v>
      </c>
      <c r="AR175" s="161" t="s">
        <v>344</v>
      </c>
      <c r="AT175" s="161" t="s">
        <v>169</v>
      </c>
      <c r="AU175" s="161" t="s">
        <v>85</v>
      </c>
      <c r="AY175" s="17" t="s">
        <v>167</v>
      </c>
      <c r="BE175" s="96">
        <f t="shared" si="14"/>
        <v>0</v>
      </c>
      <c r="BF175" s="96">
        <f t="shared" si="15"/>
        <v>0</v>
      </c>
      <c r="BG175" s="96">
        <f t="shared" si="16"/>
        <v>0</v>
      </c>
      <c r="BH175" s="96">
        <f t="shared" si="17"/>
        <v>0</v>
      </c>
      <c r="BI175" s="96">
        <f t="shared" si="18"/>
        <v>0</v>
      </c>
      <c r="BJ175" s="17" t="s">
        <v>85</v>
      </c>
      <c r="BK175" s="162">
        <f t="shared" si="19"/>
        <v>0</v>
      </c>
      <c r="BL175" s="17" t="s">
        <v>344</v>
      </c>
      <c r="BM175" s="161" t="s">
        <v>430</v>
      </c>
    </row>
    <row r="176" spans="2:65" s="1" customFormat="1" ht="16.5" customHeight="1" x14ac:dyDescent="0.2">
      <c r="B176" s="149"/>
      <c r="C176" s="191" t="s">
        <v>431</v>
      </c>
      <c r="D176" s="191" t="s">
        <v>262</v>
      </c>
      <c r="E176" s="192" t="s">
        <v>2998</v>
      </c>
      <c r="F176" s="193" t="s">
        <v>2999</v>
      </c>
      <c r="G176" s="194" t="s">
        <v>481</v>
      </c>
      <c r="H176" s="195">
        <v>59.5</v>
      </c>
      <c r="I176" s="196"/>
      <c r="J176" s="195">
        <f t="shared" si="10"/>
        <v>0</v>
      </c>
      <c r="K176" s="197"/>
      <c r="L176" s="198"/>
      <c r="M176" s="199" t="s">
        <v>1</v>
      </c>
      <c r="N176" s="200" t="s">
        <v>42</v>
      </c>
      <c r="P176" s="159">
        <f t="shared" si="11"/>
        <v>0</v>
      </c>
      <c r="Q176" s="159">
        <v>0</v>
      </c>
      <c r="R176" s="159">
        <f t="shared" si="12"/>
        <v>0</v>
      </c>
      <c r="S176" s="159">
        <v>0</v>
      </c>
      <c r="T176" s="160">
        <f t="shared" si="13"/>
        <v>0</v>
      </c>
      <c r="AR176" s="161" t="s">
        <v>903</v>
      </c>
      <c r="AT176" s="161" t="s">
        <v>262</v>
      </c>
      <c r="AU176" s="161" t="s">
        <v>85</v>
      </c>
      <c r="AY176" s="17" t="s">
        <v>167</v>
      </c>
      <c r="BE176" s="96">
        <f t="shared" si="14"/>
        <v>0</v>
      </c>
      <c r="BF176" s="96">
        <f t="shared" si="15"/>
        <v>0</v>
      </c>
      <c r="BG176" s="96">
        <f t="shared" si="16"/>
        <v>0</v>
      </c>
      <c r="BH176" s="96">
        <f t="shared" si="17"/>
        <v>0</v>
      </c>
      <c r="BI176" s="96">
        <f t="shared" si="18"/>
        <v>0</v>
      </c>
      <c r="BJ176" s="17" t="s">
        <v>85</v>
      </c>
      <c r="BK176" s="162">
        <f t="shared" si="19"/>
        <v>0</v>
      </c>
      <c r="BL176" s="17" t="s">
        <v>344</v>
      </c>
      <c r="BM176" s="161" t="s">
        <v>434</v>
      </c>
    </row>
    <row r="177" spans="2:65" s="11" customFormat="1" ht="22.9" customHeight="1" x14ac:dyDescent="0.2">
      <c r="B177" s="137"/>
      <c r="D177" s="138" t="s">
        <v>75</v>
      </c>
      <c r="E177" s="147" t="s">
        <v>3000</v>
      </c>
      <c r="F177" s="147" t="s">
        <v>3001</v>
      </c>
      <c r="I177" s="140"/>
      <c r="J177" s="148">
        <f>BK177</f>
        <v>0</v>
      </c>
      <c r="L177" s="137"/>
      <c r="M177" s="142"/>
      <c r="P177" s="143">
        <f>SUM(P178:P180)</f>
        <v>0</v>
      </c>
      <c r="R177" s="143">
        <f>SUM(R178:R180)</f>
        <v>0</v>
      </c>
      <c r="T177" s="144">
        <f>SUM(T178:T180)</f>
        <v>0</v>
      </c>
      <c r="AR177" s="138" t="s">
        <v>88</v>
      </c>
      <c r="AT177" s="145" t="s">
        <v>75</v>
      </c>
      <c r="AU177" s="145" t="s">
        <v>81</v>
      </c>
      <c r="AY177" s="138" t="s">
        <v>167</v>
      </c>
      <c r="BK177" s="146">
        <f>SUM(BK178:BK180)</f>
        <v>0</v>
      </c>
    </row>
    <row r="178" spans="2:65" s="1" customFormat="1" ht="24.2" customHeight="1" x14ac:dyDescent="0.2">
      <c r="B178" s="149"/>
      <c r="C178" s="150" t="s">
        <v>300</v>
      </c>
      <c r="D178" s="150" t="s">
        <v>169</v>
      </c>
      <c r="E178" s="151" t="s">
        <v>3002</v>
      </c>
      <c r="F178" s="152" t="s">
        <v>3003</v>
      </c>
      <c r="G178" s="153" t="s">
        <v>306</v>
      </c>
      <c r="H178" s="154">
        <v>128</v>
      </c>
      <c r="I178" s="155"/>
      <c r="J178" s="154">
        <f>ROUND(I178*H178,3)</f>
        <v>0</v>
      </c>
      <c r="K178" s="156"/>
      <c r="L178" s="33"/>
      <c r="M178" s="157" t="s">
        <v>1</v>
      </c>
      <c r="N178" s="158" t="s">
        <v>42</v>
      </c>
      <c r="P178" s="159">
        <f>O178*H178</f>
        <v>0</v>
      </c>
      <c r="Q178" s="159">
        <v>0</v>
      </c>
      <c r="R178" s="159">
        <f>Q178*H178</f>
        <v>0</v>
      </c>
      <c r="S178" s="159">
        <v>0</v>
      </c>
      <c r="T178" s="160">
        <f>S178*H178</f>
        <v>0</v>
      </c>
      <c r="AR178" s="161" t="s">
        <v>344</v>
      </c>
      <c r="AT178" s="161" t="s">
        <v>169</v>
      </c>
      <c r="AU178" s="161" t="s">
        <v>85</v>
      </c>
      <c r="AY178" s="17" t="s">
        <v>167</v>
      </c>
      <c r="BE178" s="96">
        <f>IF(N178="základná",J178,0)</f>
        <v>0</v>
      </c>
      <c r="BF178" s="96">
        <f>IF(N178="znížená",J178,0)</f>
        <v>0</v>
      </c>
      <c r="BG178" s="96">
        <f>IF(N178="zákl. prenesená",J178,0)</f>
        <v>0</v>
      </c>
      <c r="BH178" s="96">
        <f>IF(N178="zníž. prenesená",J178,0)</f>
        <v>0</v>
      </c>
      <c r="BI178" s="96">
        <f>IF(N178="nulová",J178,0)</f>
        <v>0</v>
      </c>
      <c r="BJ178" s="17" t="s">
        <v>85</v>
      </c>
      <c r="BK178" s="162">
        <f>ROUND(I178*H178,3)</f>
        <v>0</v>
      </c>
      <c r="BL178" s="17" t="s">
        <v>344</v>
      </c>
      <c r="BM178" s="161" t="s">
        <v>440</v>
      </c>
    </row>
    <row r="179" spans="2:65" s="1" customFormat="1" ht="33" customHeight="1" x14ac:dyDescent="0.2">
      <c r="B179" s="149"/>
      <c r="C179" s="150" t="s">
        <v>442</v>
      </c>
      <c r="D179" s="150" t="s">
        <v>169</v>
      </c>
      <c r="E179" s="151" t="s">
        <v>3004</v>
      </c>
      <c r="F179" s="152" t="s">
        <v>3005</v>
      </c>
      <c r="G179" s="153" t="s">
        <v>306</v>
      </c>
      <c r="H179" s="154">
        <v>128</v>
      </c>
      <c r="I179" s="155"/>
      <c r="J179" s="154">
        <f>ROUND(I179*H179,3)</f>
        <v>0</v>
      </c>
      <c r="K179" s="156"/>
      <c r="L179" s="33"/>
      <c r="M179" s="157" t="s">
        <v>1</v>
      </c>
      <c r="N179" s="158" t="s">
        <v>42</v>
      </c>
      <c r="P179" s="159">
        <f>O179*H179</f>
        <v>0</v>
      </c>
      <c r="Q179" s="159">
        <v>0</v>
      </c>
      <c r="R179" s="159">
        <f>Q179*H179</f>
        <v>0</v>
      </c>
      <c r="S179" s="159">
        <v>0</v>
      </c>
      <c r="T179" s="160">
        <f>S179*H179</f>
        <v>0</v>
      </c>
      <c r="AR179" s="161" t="s">
        <v>344</v>
      </c>
      <c r="AT179" s="161" t="s">
        <v>169</v>
      </c>
      <c r="AU179" s="161" t="s">
        <v>85</v>
      </c>
      <c r="AY179" s="17" t="s">
        <v>167</v>
      </c>
      <c r="BE179" s="96">
        <f>IF(N179="základná",J179,0)</f>
        <v>0</v>
      </c>
      <c r="BF179" s="96">
        <f>IF(N179="znížená",J179,0)</f>
        <v>0</v>
      </c>
      <c r="BG179" s="96">
        <f>IF(N179="zákl. prenesená",J179,0)</f>
        <v>0</v>
      </c>
      <c r="BH179" s="96">
        <f>IF(N179="zníž. prenesená",J179,0)</f>
        <v>0</v>
      </c>
      <c r="BI179" s="96">
        <f>IF(N179="nulová",J179,0)</f>
        <v>0</v>
      </c>
      <c r="BJ179" s="17" t="s">
        <v>85</v>
      </c>
      <c r="BK179" s="162">
        <f>ROUND(I179*H179,3)</f>
        <v>0</v>
      </c>
      <c r="BL179" s="17" t="s">
        <v>344</v>
      </c>
      <c r="BM179" s="161" t="s">
        <v>443</v>
      </c>
    </row>
    <row r="180" spans="2:65" s="1" customFormat="1" ht="33" customHeight="1" x14ac:dyDescent="0.2">
      <c r="B180" s="149"/>
      <c r="C180" s="150" t="s">
        <v>307</v>
      </c>
      <c r="D180" s="150" t="s">
        <v>169</v>
      </c>
      <c r="E180" s="151" t="s">
        <v>3006</v>
      </c>
      <c r="F180" s="152" t="s">
        <v>3007</v>
      </c>
      <c r="G180" s="153" t="s">
        <v>299</v>
      </c>
      <c r="H180" s="154">
        <v>89.6</v>
      </c>
      <c r="I180" s="155"/>
      <c r="J180" s="154">
        <f>ROUND(I180*H180,3)</f>
        <v>0</v>
      </c>
      <c r="K180" s="156"/>
      <c r="L180" s="33"/>
      <c r="M180" s="157" t="s">
        <v>1</v>
      </c>
      <c r="N180" s="158" t="s">
        <v>42</v>
      </c>
      <c r="P180" s="159">
        <f>O180*H180</f>
        <v>0</v>
      </c>
      <c r="Q180" s="159">
        <v>0</v>
      </c>
      <c r="R180" s="159">
        <f>Q180*H180</f>
        <v>0</v>
      </c>
      <c r="S180" s="159">
        <v>0</v>
      </c>
      <c r="T180" s="160">
        <f>S180*H180</f>
        <v>0</v>
      </c>
      <c r="AR180" s="161" t="s">
        <v>344</v>
      </c>
      <c r="AT180" s="161" t="s">
        <v>169</v>
      </c>
      <c r="AU180" s="161" t="s">
        <v>85</v>
      </c>
      <c r="AY180" s="17" t="s">
        <v>167</v>
      </c>
      <c r="BE180" s="96">
        <f>IF(N180="základná",J180,0)</f>
        <v>0</v>
      </c>
      <c r="BF180" s="96">
        <f>IF(N180="znížená",J180,0)</f>
        <v>0</v>
      </c>
      <c r="BG180" s="96">
        <f>IF(N180="zákl. prenesená",J180,0)</f>
        <v>0</v>
      </c>
      <c r="BH180" s="96">
        <f>IF(N180="zníž. prenesená",J180,0)</f>
        <v>0</v>
      </c>
      <c r="BI180" s="96">
        <f>IF(N180="nulová",J180,0)</f>
        <v>0</v>
      </c>
      <c r="BJ180" s="17" t="s">
        <v>85</v>
      </c>
      <c r="BK180" s="162">
        <f>ROUND(I180*H180,3)</f>
        <v>0</v>
      </c>
      <c r="BL180" s="17" t="s">
        <v>344</v>
      </c>
      <c r="BM180" s="161" t="s">
        <v>446</v>
      </c>
    </row>
    <row r="181" spans="2:65" s="11" customFormat="1" ht="22.9" customHeight="1" x14ac:dyDescent="0.2">
      <c r="B181" s="137"/>
      <c r="D181" s="138" t="s">
        <v>75</v>
      </c>
      <c r="E181" s="147" t="s">
        <v>2545</v>
      </c>
      <c r="F181" s="147" t="s">
        <v>2826</v>
      </c>
      <c r="I181" s="140"/>
      <c r="J181" s="148">
        <f>BK181</f>
        <v>0</v>
      </c>
      <c r="L181" s="137"/>
      <c r="M181" s="142"/>
      <c r="P181" s="143">
        <f>P182</f>
        <v>0</v>
      </c>
      <c r="R181" s="143">
        <f>R182</f>
        <v>0</v>
      </c>
      <c r="T181" s="144">
        <f>T182</f>
        <v>0</v>
      </c>
      <c r="AR181" s="138" t="s">
        <v>88</v>
      </c>
      <c r="AT181" s="145" t="s">
        <v>75</v>
      </c>
      <c r="AU181" s="145" t="s">
        <v>81</v>
      </c>
      <c r="AY181" s="138" t="s">
        <v>167</v>
      </c>
      <c r="BK181" s="146">
        <f>BK182</f>
        <v>0</v>
      </c>
    </row>
    <row r="182" spans="2:65" s="1" customFormat="1" ht="24.2" customHeight="1" x14ac:dyDescent="0.2">
      <c r="B182" s="149"/>
      <c r="C182" s="150" t="s">
        <v>449</v>
      </c>
      <c r="D182" s="150" t="s">
        <v>169</v>
      </c>
      <c r="E182" s="151" t="s">
        <v>3008</v>
      </c>
      <c r="F182" s="152" t="s">
        <v>3009</v>
      </c>
      <c r="G182" s="153" t="s">
        <v>3010</v>
      </c>
      <c r="H182" s="154">
        <v>13</v>
      </c>
      <c r="I182" s="155"/>
      <c r="J182" s="154">
        <f>ROUND(I182*H182,3)</f>
        <v>0</v>
      </c>
      <c r="K182" s="156"/>
      <c r="L182" s="33"/>
      <c r="M182" s="157" t="s">
        <v>1</v>
      </c>
      <c r="N182" s="158" t="s">
        <v>42</v>
      </c>
      <c r="P182" s="159">
        <f>O182*H182</f>
        <v>0</v>
      </c>
      <c r="Q182" s="159">
        <v>0</v>
      </c>
      <c r="R182" s="159">
        <f>Q182*H182</f>
        <v>0</v>
      </c>
      <c r="S182" s="159">
        <v>0</v>
      </c>
      <c r="T182" s="160">
        <f>S182*H182</f>
        <v>0</v>
      </c>
      <c r="AR182" s="161" t="s">
        <v>344</v>
      </c>
      <c r="AT182" s="161" t="s">
        <v>169</v>
      </c>
      <c r="AU182" s="161" t="s">
        <v>85</v>
      </c>
      <c r="AY182" s="17" t="s">
        <v>167</v>
      </c>
      <c r="BE182" s="96">
        <f>IF(N182="základná",J182,0)</f>
        <v>0</v>
      </c>
      <c r="BF182" s="96">
        <f>IF(N182="znížená",J182,0)</f>
        <v>0</v>
      </c>
      <c r="BG182" s="96">
        <f>IF(N182="zákl. prenesená",J182,0)</f>
        <v>0</v>
      </c>
      <c r="BH182" s="96">
        <f>IF(N182="zníž. prenesená",J182,0)</f>
        <v>0</v>
      </c>
      <c r="BI182" s="96">
        <f>IF(N182="nulová",J182,0)</f>
        <v>0</v>
      </c>
      <c r="BJ182" s="17" t="s">
        <v>85</v>
      </c>
      <c r="BK182" s="162">
        <f>ROUND(I182*H182,3)</f>
        <v>0</v>
      </c>
      <c r="BL182" s="17" t="s">
        <v>344</v>
      </c>
      <c r="BM182" s="161" t="s">
        <v>452</v>
      </c>
    </row>
    <row r="183" spans="2:65" s="11" customFormat="1" ht="25.9" customHeight="1" x14ac:dyDescent="0.2">
      <c r="B183" s="137"/>
      <c r="D183" s="138" t="s">
        <v>75</v>
      </c>
      <c r="E183" s="139" t="s">
        <v>165</v>
      </c>
      <c r="F183" s="139" t="s">
        <v>166</v>
      </c>
      <c r="I183" s="140"/>
      <c r="J183" s="141">
        <f>BK183</f>
        <v>0</v>
      </c>
      <c r="L183" s="137"/>
      <c r="M183" s="142"/>
      <c r="P183" s="143">
        <f>P184+P189</f>
        <v>0</v>
      </c>
      <c r="R183" s="143">
        <f>R184+R189</f>
        <v>0</v>
      </c>
      <c r="T183" s="144">
        <f>T184+T189</f>
        <v>0</v>
      </c>
      <c r="AR183" s="138" t="s">
        <v>81</v>
      </c>
      <c r="AT183" s="145" t="s">
        <v>75</v>
      </c>
      <c r="AU183" s="145" t="s">
        <v>76</v>
      </c>
      <c r="AY183" s="138" t="s">
        <v>167</v>
      </c>
      <c r="BK183" s="146">
        <f>BK184+BK189</f>
        <v>0</v>
      </c>
    </row>
    <row r="184" spans="2:65" s="11" customFormat="1" ht="22.9" customHeight="1" x14ac:dyDescent="0.2">
      <c r="B184" s="137"/>
      <c r="D184" s="138" t="s">
        <v>75</v>
      </c>
      <c r="E184" s="147" t="s">
        <v>94</v>
      </c>
      <c r="F184" s="147" t="s">
        <v>3011</v>
      </c>
      <c r="I184" s="140"/>
      <c r="J184" s="148">
        <f>BK184</f>
        <v>0</v>
      </c>
      <c r="L184" s="137"/>
      <c r="M184" s="142"/>
      <c r="P184" s="143">
        <f>SUM(P185:P188)</f>
        <v>0</v>
      </c>
      <c r="R184" s="143">
        <f>SUM(R185:R188)</f>
        <v>0</v>
      </c>
      <c r="T184" s="144">
        <f>SUM(T185:T188)</f>
        <v>0</v>
      </c>
      <c r="AR184" s="138" t="s">
        <v>81</v>
      </c>
      <c r="AT184" s="145" t="s">
        <v>75</v>
      </c>
      <c r="AU184" s="145" t="s">
        <v>81</v>
      </c>
      <c r="AY184" s="138" t="s">
        <v>167</v>
      </c>
      <c r="BK184" s="146">
        <f>SUM(BK185:BK188)</f>
        <v>0</v>
      </c>
    </row>
    <row r="185" spans="2:65" s="1" customFormat="1" ht="24.2" customHeight="1" x14ac:dyDescent="0.2">
      <c r="B185" s="149"/>
      <c r="C185" s="150" t="s">
        <v>319</v>
      </c>
      <c r="D185" s="150" t="s">
        <v>169</v>
      </c>
      <c r="E185" s="151" t="s">
        <v>3012</v>
      </c>
      <c r="F185" s="152" t="s">
        <v>3013</v>
      </c>
      <c r="G185" s="153" t="s">
        <v>306</v>
      </c>
      <c r="H185" s="154">
        <v>132</v>
      </c>
      <c r="I185" s="155"/>
      <c r="J185" s="154">
        <f>ROUND(I185*H185,3)</f>
        <v>0</v>
      </c>
      <c r="K185" s="156"/>
      <c r="L185" s="33"/>
      <c r="M185" s="157" t="s">
        <v>1</v>
      </c>
      <c r="N185" s="158" t="s">
        <v>42</v>
      </c>
      <c r="P185" s="159">
        <f>O185*H185</f>
        <v>0</v>
      </c>
      <c r="Q185" s="159">
        <v>0</v>
      </c>
      <c r="R185" s="159">
        <f>Q185*H185</f>
        <v>0</v>
      </c>
      <c r="S185" s="159">
        <v>0</v>
      </c>
      <c r="T185" s="160">
        <f>S185*H185</f>
        <v>0</v>
      </c>
      <c r="AR185" s="161" t="s">
        <v>91</v>
      </c>
      <c r="AT185" s="161" t="s">
        <v>169</v>
      </c>
      <c r="AU185" s="161" t="s">
        <v>85</v>
      </c>
      <c r="AY185" s="17" t="s">
        <v>167</v>
      </c>
      <c r="BE185" s="96">
        <f>IF(N185="základná",J185,0)</f>
        <v>0</v>
      </c>
      <c r="BF185" s="96">
        <f>IF(N185="znížená",J185,0)</f>
        <v>0</v>
      </c>
      <c r="BG185" s="96">
        <f>IF(N185="zákl. prenesená",J185,0)</f>
        <v>0</v>
      </c>
      <c r="BH185" s="96">
        <f>IF(N185="zníž. prenesená",J185,0)</f>
        <v>0</v>
      </c>
      <c r="BI185" s="96">
        <f>IF(N185="nulová",J185,0)</f>
        <v>0</v>
      </c>
      <c r="BJ185" s="17" t="s">
        <v>85</v>
      </c>
      <c r="BK185" s="162">
        <f>ROUND(I185*H185,3)</f>
        <v>0</v>
      </c>
      <c r="BL185" s="17" t="s">
        <v>91</v>
      </c>
      <c r="BM185" s="161" t="s">
        <v>457</v>
      </c>
    </row>
    <row r="186" spans="2:65" s="1" customFormat="1" ht="24.2" customHeight="1" x14ac:dyDescent="0.2">
      <c r="B186" s="149"/>
      <c r="C186" s="150" t="s">
        <v>458</v>
      </c>
      <c r="D186" s="150" t="s">
        <v>169</v>
      </c>
      <c r="E186" s="151" t="s">
        <v>3014</v>
      </c>
      <c r="F186" s="152" t="s">
        <v>3015</v>
      </c>
      <c r="G186" s="153" t="s">
        <v>299</v>
      </c>
      <c r="H186" s="154">
        <v>23.1</v>
      </c>
      <c r="I186" s="155"/>
      <c r="J186" s="154">
        <f>ROUND(I186*H186,3)</f>
        <v>0</v>
      </c>
      <c r="K186" s="156"/>
      <c r="L186" s="33"/>
      <c r="M186" s="157" t="s">
        <v>1</v>
      </c>
      <c r="N186" s="158" t="s">
        <v>42</v>
      </c>
      <c r="P186" s="159">
        <f>O186*H186</f>
        <v>0</v>
      </c>
      <c r="Q186" s="159">
        <v>0</v>
      </c>
      <c r="R186" s="159">
        <f>Q186*H186</f>
        <v>0</v>
      </c>
      <c r="S186" s="159">
        <v>0</v>
      </c>
      <c r="T186" s="160">
        <f>S186*H186</f>
        <v>0</v>
      </c>
      <c r="AR186" s="161" t="s">
        <v>91</v>
      </c>
      <c r="AT186" s="161" t="s">
        <v>169</v>
      </c>
      <c r="AU186" s="161" t="s">
        <v>85</v>
      </c>
      <c r="AY186" s="17" t="s">
        <v>167</v>
      </c>
      <c r="BE186" s="96">
        <f>IF(N186="základná",J186,0)</f>
        <v>0</v>
      </c>
      <c r="BF186" s="96">
        <f>IF(N186="znížená",J186,0)</f>
        <v>0</v>
      </c>
      <c r="BG186" s="96">
        <f>IF(N186="zákl. prenesená",J186,0)</f>
        <v>0</v>
      </c>
      <c r="BH186" s="96">
        <f>IF(N186="zníž. prenesená",J186,0)</f>
        <v>0</v>
      </c>
      <c r="BI186" s="96">
        <f>IF(N186="nulová",J186,0)</f>
        <v>0</v>
      </c>
      <c r="BJ186" s="17" t="s">
        <v>85</v>
      </c>
      <c r="BK186" s="162">
        <f>ROUND(I186*H186,3)</f>
        <v>0</v>
      </c>
      <c r="BL186" s="17" t="s">
        <v>91</v>
      </c>
      <c r="BM186" s="161" t="s">
        <v>461</v>
      </c>
    </row>
    <row r="187" spans="2:65" s="1" customFormat="1" ht="37.9" customHeight="1" x14ac:dyDescent="0.2">
      <c r="B187" s="149"/>
      <c r="C187" s="150" t="s">
        <v>326</v>
      </c>
      <c r="D187" s="150" t="s">
        <v>169</v>
      </c>
      <c r="E187" s="151" t="s">
        <v>3016</v>
      </c>
      <c r="F187" s="152" t="s">
        <v>3017</v>
      </c>
      <c r="G187" s="153" t="s">
        <v>299</v>
      </c>
      <c r="H187" s="154">
        <v>23.1</v>
      </c>
      <c r="I187" s="155"/>
      <c r="J187" s="154">
        <f>ROUND(I187*H187,3)</f>
        <v>0</v>
      </c>
      <c r="K187" s="156"/>
      <c r="L187" s="33"/>
      <c r="M187" s="157" t="s">
        <v>1</v>
      </c>
      <c r="N187" s="158" t="s">
        <v>42</v>
      </c>
      <c r="P187" s="159">
        <f>O187*H187</f>
        <v>0</v>
      </c>
      <c r="Q187" s="159">
        <v>0</v>
      </c>
      <c r="R187" s="159">
        <f>Q187*H187</f>
        <v>0</v>
      </c>
      <c r="S187" s="159">
        <v>0</v>
      </c>
      <c r="T187" s="160">
        <f>S187*H187</f>
        <v>0</v>
      </c>
      <c r="AR187" s="161" t="s">
        <v>91</v>
      </c>
      <c r="AT187" s="161" t="s">
        <v>169</v>
      </c>
      <c r="AU187" s="161" t="s">
        <v>85</v>
      </c>
      <c r="AY187" s="17" t="s">
        <v>167</v>
      </c>
      <c r="BE187" s="96">
        <f>IF(N187="základná",J187,0)</f>
        <v>0</v>
      </c>
      <c r="BF187" s="96">
        <f>IF(N187="znížená",J187,0)</f>
        <v>0</v>
      </c>
      <c r="BG187" s="96">
        <f>IF(N187="zákl. prenesená",J187,0)</f>
        <v>0</v>
      </c>
      <c r="BH187" s="96">
        <f>IF(N187="zníž. prenesená",J187,0)</f>
        <v>0</v>
      </c>
      <c r="BI187" s="96">
        <f>IF(N187="nulová",J187,0)</f>
        <v>0</v>
      </c>
      <c r="BJ187" s="17" t="s">
        <v>85</v>
      </c>
      <c r="BK187" s="162">
        <f>ROUND(I187*H187,3)</f>
        <v>0</v>
      </c>
      <c r="BL187" s="17" t="s">
        <v>91</v>
      </c>
      <c r="BM187" s="161" t="s">
        <v>465</v>
      </c>
    </row>
    <row r="188" spans="2:65" s="1" customFormat="1" ht="24.2" customHeight="1" x14ac:dyDescent="0.2">
      <c r="B188" s="149"/>
      <c r="C188" s="191" t="s">
        <v>467</v>
      </c>
      <c r="D188" s="191" t="s">
        <v>262</v>
      </c>
      <c r="E188" s="192" t="s">
        <v>3018</v>
      </c>
      <c r="F188" s="193" t="s">
        <v>3019</v>
      </c>
      <c r="G188" s="194" t="s">
        <v>481</v>
      </c>
      <c r="H188" s="195">
        <v>900</v>
      </c>
      <c r="I188" s="196"/>
      <c r="J188" s="195">
        <f>ROUND(I188*H188,3)</f>
        <v>0</v>
      </c>
      <c r="K188" s="197"/>
      <c r="L188" s="198"/>
      <c r="M188" s="199" t="s">
        <v>1</v>
      </c>
      <c r="N188" s="200" t="s">
        <v>42</v>
      </c>
      <c r="P188" s="159">
        <f>O188*H188</f>
        <v>0</v>
      </c>
      <c r="Q188" s="159">
        <v>0</v>
      </c>
      <c r="R188" s="159">
        <f>Q188*H188</f>
        <v>0</v>
      </c>
      <c r="S188" s="159">
        <v>0</v>
      </c>
      <c r="T188" s="160">
        <f>S188*H188</f>
        <v>0</v>
      </c>
      <c r="AR188" s="161" t="s">
        <v>103</v>
      </c>
      <c r="AT188" s="161" t="s">
        <v>262</v>
      </c>
      <c r="AU188" s="161" t="s">
        <v>85</v>
      </c>
      <c r="AY188" s="17" t="s">
        <v>167</v>
      </c>
      <c r="BE188" s="96">
        <f>IF(N188="základná",J188,0)</f>
        <v>0</v>
      </c>
      <c r="BF188" s="96">
        <f>IF(N188="znížená",J188,0)</f>
        <v>0</v>
      </c>
      <c r="BG188" s="96">
        <f>IF(N188="zákl. prenesená",J188,0)</f>
        <v>0</v>
      </c>
      <c r="BH188" s="96">
        <f>IF(N188="zníž. prenesená",J188,0)</f>
        <v>0</v>
      </c>
      <c r="BI188" s="96">
        <f>IF(N188="nulová",J188,0)</f>
        <v>0</v>
      </c>
      <c r="BJ188" s="17" t="s">
        <v>85</v>
      </c>
      <c r="BK188" s="162">
        <f>ROUND(I188*H188,3)</f>
        <v>0</v>
      </c>
      <c r="BL188" s="17" t="s">
        <v>91</v>
      </c>
      <c r="BM188" s="161" t="s">
        <v>468</v>
      </c>
    </row>
    <row r="189" spans="2:65" s="11" customFormat="1" ht="22.9" customHeight="1" x14ac:dyDescent="0.2">
      <c r="B189" s="137"/>
      <c r="D189" s="138" t="s">
        <v>75</v>
      </c>
      <c r="E189" s="147" t="s">
        <v>106</v>
      </c>
      <c r="F189" s="147" t="s">
        <v>654</v>
      </c>
      <c r="I189" s="140"/>
      <c r="J189" s="148">
        <f>BK189</f>
        <v>0</v>
      </c>
      <c r="L189" s="137"/>
      <c r="M189" s="142"/>
      <c r="P189" s="143">
        <f>SUM(P190:P192)</f>
        <v>0</v>
      </c>
      <c r="R189" s="143">
        <f>SUM(R190:R192)</f>
        <v>0</v>
      </c>
      <c r="T189" s="144">
        <f>SUM(T190:T192)</f>
        <v>0</v>
      </c>
      <c r="AR189" s="138" t="s">
        <v>81</v>
      </c>
      <c r="AT189" s="145" t="s">
        <v>75</v>
      </c>
      <c r="AU189" s="145" t="s">
        <v>81</v>
      </c>
      <c r="AY189" s="138" t="s">
        <v>167</v>
      </c>
      <c r="BK189" s="146">
        <f>SUM(BK190:BK192)</f>
        <v>0</v>
      </c>
    </row>
    <row r="190" spans="2:65" s="1" customFormat="1" ht="24.2" customHeight="1" x14ac:dyDescent="0.2">
      <c r="B190" s="149"/>
      <c r="C190" s="150" t="s">
        <v>332</v>
      </c>
      <c r="D190" s="150" t="s">
        <v>169</v>
      </c>
      <c r="E190" s="151" t="s">
        <v>3020</v>
      </c>
      <c r="F190" s="152" t="s">
        <v>3021</v>
      </c>
      <c r="G190" s="153" t="s">
        <v>306</v>
      </c>
      <c r="H190" s="154">
        <v>3.6</v>
      </c>
      <c r="I190" s="155"/>
      <c r="J190" s="154">
        <f>ROUND(I190*H190,3)</f>
        <v>0</v>
      </c>
      <c r="K190" s="156"/>
      <c r="L190" s="33"/>
      <c r="M190" s="157" t="s">
        <v>1</v>
      </c>
      <c r="N190" s="158" t="s">
        <v>42</v>
      </c>
      <c r="P190" s="159">
        <f>O190*H190</f>
        <v>0</v>
      </c>
      <c r="Q190" s="159">
        <v>0</v>
      </c>
      <c r="R190" s="159">
        <f>Q190*H190</f>
        <v>0</v>
      </c>
      <c r="S190" s="159">
        <v>0</v>
      </c>
      <c r="T190" s="160">
        <f>S190*H190</f>
        <v>0</v>
      </c>
      <c r="AR190" s="161" t="s">
        <v>91</v>
      </c>
      <c r="AT190" s="161" t="s">
        <v>169</v>
      </c>
      <c r="AU190" s="161" t="s">
        <v>85</v>
      </c>
      <c r="AY190" s="17" t="s">
        <v>167</v>
      </c>
      <c r="BE190" s="96">
        <f>IF(N190="základná",J190,0)</f>
        <v>0</v>
      </c>
      <c r="BF190" s="96">
        <f>IF(N190="znížená",J190,0)</f>
        <v>0</v>
      </c>
      <c r="BG190" s="96">
        <f>IF(N190="zákl. prenesená",J190,0)</f>
        <v>0</v>
      </c>
      <c r="BH190" s="96">
        <f>IF(N190="zníž. prenesená",J190,0)</f>
        <v>0</v>
      </c>
      <c r="BI190" s="96">
        <f>IF(N190="nulová",J190,0)</f>
        <v>0</v>
      </c>
      <c r="BJ190" s="17" t="s">
        <v>85</v>
      </c>
      <c r="BK190" s="162">
        <f>ROUND(I190*H190,3)</f>
        <v>0</v>
      </c>
      <c r="BL190" s="17" t="s">
        <v>91</v>
      </c>
      <c r="BM190" s="161" t="s">
        <v>472</v>
      </c>
    </row>
    <row r="191" spans="2:65" s="1" customFormat="1" ht="37.9" customHeight="1" x14ac:dyDescent="0.2">
      <c r="B191" s="149"/>
      <c r="C191" s="150" t="s">
        <v>474</v>
      </c>
      <c r="D191" s="150" t="s">
        <v>169</v>
      </c>
      <c r="E191" s="151" t="s">
        <v>3022</v>
      </c>
      <c r="F191" s="152" t="s">
        <v>3023</v>
      </c>
      <c r="G191" s="153" t="s">
        <v>299</v>
      </c>
      <c r="H191" s="154">
        <v>1.26</v>
      </c>
      <c r="I191" s="155"/>
      <c r="J191" s="154">
        <f>ROUND(I191*H191,3)</f>
        <v>0</v>
      </c>
      <c r="K191" s="156"/>
      <c r="L191" s="33"/>
      <c r="M191" s="157" t="s">
        <v>1</v>
      </c>
      <c r="N191" s="158" t="s">
        <v>42</v>
      </c>
      <c r="P191" s="159">
        <f>O191*H191</f>
        <v>0</v>
      </c>
      <c r="Q191" s="159">
        <v>0</v>
      </c>
      <c r="R191" s="159">
        <f>Q191*H191</f>
        <v>0</v>
      </c>
      <c r="S191" s="159">
        <v>0</v>
      </c>
      <c r="T191" s="160">
        <f>S191*H191</f>
        <v>0</v>
      </c>
      <c r="AR191" s="161" t="s">
        <v>91</v>
      </c>
      <c r="AT191" s="161" t="s">
        <v>169</v>
      </c>
      <c r="AU191" s="161" t="s">
        <v>85</v>
      </c>
      <c r="AY191" s="17" t="s">
        <v>167</v>
      </c>
      <c r="BE191" s="96">
        <f>IF(N191="základná",J191,0)</f>
        <v>0</v>
      </c>
      <c r="BF191" s="96">
        <f>IF(N191="znížená",J191,0)</f>
        <v>0</v>
      </c>
      <c r="BG191" s="96">
        <f>IF(N191="zákl. prenesená",J191,0)</f>
        <v>0</v>
      </c>
      <c r="BH191" s="96">
        <f>IF(N191="zníž. prenesená",J191,0)</f>
        <v>0</v>
      </c>
      <c r="BI191" s="96">
        <f>IF(N191="nulová",J191,0)</f>
        <v>0</v>
      </c>
      <c r="BJ191" s="17" t="s">
        <v>85</v>
      </c>
      <c r="BK191" s="162">
        <f>ROUND(I191*H191,3)</f>
        <v>0</v>
      </c>
      <c r="BL191" s="17" t="s">
        <v>91</v>
      </c>
      <c r="BM191" s="161" t="s">
        <v>477</v>
      </c>
    </row>
    <row r="192" spans="2:65" s="1" customFormat="1" ht="16.5" customHeight="1" x14ac:dyDescent="0.2">
      <c r="B192" s="149"/>
      <c r="C192" s="191" t="s">
        <v>338</v>
      </c>
      <c r="D192" s="191" t="s">
        <v>262</v>
      </c>
      <c r="E192" s="192" t="s">
        <v>2831</v>
      </c>
      <c r="F192" s="193" t="s">
        <v>2832</v>
      </c>
      <c r="G192" s="194" t="s">
        <v>254</v>
      </c>
      <c r="H192" s="195">
        <v>10</v>
      </c>
      <c r="I192" s="196"/>
      <c r="J192" s="195">
        <f>ROUND(I192*H192,3)</f>
        <v>0</v>
      </c>
      <c r="K192" s="197"/>
      <c r="L192" s="198"/>
      <c r="M192" s="201" t="s">
        <v>1</v>
      </c>
      <c r="N192" s="202" t="s">
        <v>42</v>
      </c>
      <c r="O192" s="203"/>
      <c r="P192" s="204">
        <f>O192*H192</f>
        <v>0</v>
      </c>
      <c r="Q192" s="204">
        <v>0</v>
      </c>
      <c r="R192" s="204">
        <f>Q192*H192</f>
        <v>0</v>
      </c>
      <c r="S192" s="204">
        <v>0</v>
      </c>
      <c r="T192" s="205">
        <f>S192*H192</f>
        <v>0</v>
      </c>
      <c r="AR192" s="161" t="s">
        <v>103</v>
      </c>
      <c r="AT192" s="161" t="s">
        <v>262</v>
      </c>
      <c r="AU192" s="161" t="s">
        <v>85</v>
      </c>
      <c r="AY192" s="17" t="s">
        <v>167</v>
      </c>
      <c r="BE192" s="96">
        <f>IF(N192="základná",J192,0)</f>
        <v>0</v>
      </c>
      <c r="BF192" s="96">
        <f>IF(N192="znížená",J192,0)</f>
        <v>0</v>
      </c>
      <c r="BG192" s="96">
        <f>IF(N192="zákl. prenesená",J192,0)</f>
        <v>0</v>
      </c>
      <c r="BH192" s="96">
        <f>IF(N192="zníž. prenesená",J192,0)</f>
        <v>0</v>
      </c>
      <c r="BI192" s="96">
        <f>IF(N192="nulová",J192,0)</f>
        <v>0</v>
      </c>
      <c r="BJ192" s="17" t="s">
        <v>85</v>
      </c>
      <c r="BK192" s="162">
        <f>ROUND(I192*H192,3)</f>
        <v>0</v>
      </c>
      <c r="BL192" s="17" t="s">
        <v>91</v>
      </c>
      <c r="BM192" s="161" t="s">
        <v>482</v>
      </c>
    </row>
    <row r="193" spans="2:12" s="1" customFormat="1" ht="6.95" customHeight="1" x14ac:dyDescent="0.2">
      <c r="B193" s="48"/>
      <c r="C193" s="49"/>
      <c r="D193" s="49"/>
      <c r="E193" s="49"/>
      <c r="F193" s="49"/>
      <c r="G193" s="49"/>
      <c r="H193" s="49"/>
      <c r="I193" s="49"/>
      <c r="J193" s="49"/>
      <c r="K193" s="49"/>
      <c r="L193" s="33"/>
    </row>
  </sheetData>
  <autoFilter ref="C122:K192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27"/>
  <sheetViews>
    <sheetView showGridLines="0" topLeftCell="A117" workbookViewId="0">
      <selection activeCell="I136" sqref="I136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23" t="s">
        <v>5</v>
      </c>
      <c r="M2" s="224"/>
      <c r="N2" s="224"/>
      <c r="O2" s="224"/>
      <c r="P2" s="224"/>
      <c r="Q2" s="224"/>
      <c r="R2" s="224"/>
      <c r="S2" s="224"/>
      <c r="T2" s="224"/>
      <c r="U2" s="224"/>
      <c r="V2" s="224"/>
      <c r="AT2" s="17" t="s">
        <v>105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76</v>
      </c>
    </row>
    <row r="4" spans="2:46" ht="24.95" customHeight="1" x14ac:dyDescent="0.2">
      <c r="B4" s="20"/>
      <c r="D4" s="21" t="s">
        <v>118</v>
      </c>
      <c r="L4" s="20"/>
      <c r="M4" s="102" t="s">
        <v>8</v>
      </c>
      <c r="AT4" s="17" t="s">
        <v>3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13</v>
      </c>
      <c r="L6" s="20"/>
    </row>
    <row r="7" spans="2:46" ht="16.5" customHeight="1" x14ac:dyDescent="0.2">
      <c r="B7" s="20"/>
      <c r="E7" s="256" t="str">
        <f>'Rekapitulácia stavby'!K6</f>
        <v>Bratislava KS IZS Tomášikova 28A - rekonštrukcia priestorov</v>
      </c>
      <c r="F7" s="257"/>
      <c r="G7" s="257"/>
      <c r="H7" s="257"/>
      <c r="L7" s="20"/>
    </row>
    <row r="8" spans="2:46" s="1" customFormat="1" ht="12" customHeight="1" x14ac:dyDescent="0.2">
      <c r="B8" s="33"/>
      <c r="D8" s="27" t="s">
        <v>119</v>
      </c>
      <c r="L8" s="33"/>
    </row>
    <row r="9" spans="2:46" s="1" customFormat="1" ht="16.5" customHeight="1" x14ac:dyDescent="0.2">
      <c r="B9" s="33"/>
      <c r="E9" s="237" t="s">
        <v>3024</v>
      </c>
      <c r="F9" s="255"/>
      <c r="G9" s="255"/>
      <c r="H9" s="255"/>
      <c r="L9" s="33"/>
    </row>
    <row r="10" spans="2:46" s="1" customFormat="1" x14ac:dyDescent="0.2">
      <c r="B10" s="33"/>
      <c r="L10" s="33"/>
    </row>
    <row r="11" spans="2:46" s="1" customFormat="1" ht="12" customHeight="1" x14ac:dyDescent="0.2">
      <c r="B11" s="33"/>
      <c r="D11" s="27" t="s">
        <v>15</v>
      </c>
      <c r="F11" s="25" t="s">
        <v>1</v>
      </c>
      <c r="I11" s="27" t="s">
        <v>16</v>
      </c>
      <c r="J11" s="25" t="s">
        <v>1</v>
      </c>
      <c r="L11" s="33"/>
    </row>
    <row r="12" spans="2:46" s="1" customFormat="1" ht="12" customHeight="1" x14ac:dyDescent="0.2">
      <c r="B12" s="33"/>
      <c r="D12" s="27" t="s">
        <v>17</v>
      </c>
      <c r="F12" s="25" t="s">
        <v>18</v>
      </c>
      <c r="I12" s="27" t="s">
        <v>19</v>
      </c>
      <c r="J12" s="56" t="str">
        <f>'Rekapitulácia stavby'!AN8</f>
        <v>14. 6. 2022</v>
      </c>
      <c r="L12" s="33"/>
    </row>
    <row r="13" spans="2:46" s="1" customFormat="1" ht="10.9" customHeight="1" x14ac:dyDescent="0.2">
      <c r="B13" s="33"/>
      <c r="L13" s="33"/>
    </row>
    <row r="14" spans="2:46" s="1" customFormat="1" ht="12" customHeight="1" x14ac:dyDescent="0.2">
      <c r="B14" s="33"/>
      <c r="D14" s="27" t="s">
        <v>21</v>
      </c>
      <c r="I14" s="27" t="s">
        <v>22</v>
      </c>
      <c r="J14" s="25" t="str">
        <f>IF('Rekapitulácia stavby'!AN10="","",'Rekapitulácia stavby'!AN10)</f>
        <v/>
      </c>
      <c r="L14" s="33"/>
    </row>
    <row r="15" spans="2:46" s="1" customFormat="1" ht="18" customHeight="1" x14ac:dyDescent="0.2">
      <c r="B15" s="33"/>
      <c r="E15" s="25" t="str">
        <f>IF('Rekapitulácia stavby'!E11="","",'Rekapitulácia stavby'!E11)</f>
        <v xml:space="preserve"> </v>
      </c>
      <c r="I15" s="27" t="s">
        <v>24</v>
      </c>
      <c r="J15" s="25" t="str">
        <f>IF('Rekapitulácia stavby'!AN11="","",'Rekapitulácia stavby'!AN11)</f>
        <v/>
      </c>
      <c r="L15" s="33"/>
    </row>
    <row r="16" spans="2:46" s="1" customFormat="1" ht="6.95" customHeight="1" x14ac:dyDescent="0.2">
      <c r="B16" s="33"/>
      <c r="L16" s="33"/>
    </row>
    <row r="17" spans="2:12" s="1" customFormat="1" ht="12" customHeight="1" x14ac:dyDescent="0.2">
      <c r="B17" s="33"/>
      <c r="D17" s="27" t="s">
        <v>25</v>
      </c>
      <c r="I17" s="27" t="s">
        <v>22</v>
      </c>
      <c r="J17" s="28" t="str">
        <f>'Rekapitulácia stavby'!AN13</f>
        <v>Vyplň údaj</v>
      </c>
      <c r="L17" s="33"/>
    </row>
    <row r="18" spans="2:12" s="1" customFormat="1" ht="18" customHeight="1" x14ac:dyDescent="0.2">
      <c r="B18" s="33"/>
      <c r="E18" s="258" t="str">
        <f>'Rekapitulácia stavby'!E14</f>
        <v>Vyplň údaj</v>
      </c>
      <c r="F18" s="244"/>
      <c r="G18" s="244"/>
      <c r="H18" s="244"/>
      <c r="I18" s="27" t="s">
        <v>24</v>
      </c>
      <c r="J18" s="28" t="str">
        <f>'Rekapitulácia stavby'!AN14</f>
        <v>Vyplň údaj</v>
      </c>
      <c r="L18" s="33"/>
    </row>
    <row r="19" spans="2:12" s="1" customFormat="1" ht="6.95" customHeight="1" x14ac:dyDescent="0.2">
      <c r="B19" s="33"/>
      <c r="L19" s="33"/>
    </row>
    <row r="20" spans="2:12" s="1" customFormat="1" ht="12" customHeight="1" x14ac:dyDescent="0.2">
      <c r="B20" s="33"/>
      <c r="D20" s="27" t="s">
        <v>27</v>
      </c>
      <c r="I20" s="27" t="s">
        <v>22</v>
      </c>
      <c r="J20" s="25" t="s">
        <v>1</v>
      </c>
      <c r="L20" s="33"/>
    </row>
    <row r="21" spans="2:12" s="1" customFormat="1" ht="18" customHeight="1" x14ac:dyDescent="0.2">
      <c r="B21" s="33"/>
      <c r="E21" s="25" t="s">
        <v>28</v>
      </c>
      <c r="I21" s="27" t="s">
        <v>24</v>
      </c>
      <c r="J21" s="25" t="s">
        <v>1</v>
      </c>
      <c r="L21" s="33"/>
    </row>
    <row r="22" spans="2:12" s="1" customFormat="1" ht="6.95" customHeight="1" x14ac:dyDescent="0.2">
      <c r="B22" s="33"/>
      <c r="L22" s="33"/>
    </row>
    <row r="23" spans="2:12" s="1" customFormat="1" ht="12" customHeight="1" x14ac:dyDescent="0.2">
      <c r="B23" s="33"/>
      <c r="D23" s="27" t="s">
        <v>31</v>
      </c>
      <c r="I23" s="27" t="s">
        <v>22</v>
      </c>
      <c r="J23" s="25" t="s">
        <v>1</v>
      </c>
      <c r="L23" s="33"/>
    </row>
    <row r="24" spans="2:12" s="1" customFormat="1" ht="18" customHeight="1" x14ac:dyDescent="0.2">
      <c r="B24" s="33"/>
      <c r="E24" s="25" t="s">
        <v>32</v>
      </c>
      <c r="I24" s="27" t="s">
        <v>24</v>
      </c>
      <c r="J24" s="25" t="s">
        <v>1</v>
      </c>
      <c r="L24" s="33"/>
    </row>
    <row r="25" spans="2:12" s="1" customFormat="1" ht="6.95" customHeight="1" x14ac:dyDescent="0.2">
      <c r="B25" s="33"/>
      <c r="L25" s="33"/>
    </row>
    <row r="26" spans="2:12" s="1" customFormat="1" ht="12" customHeight="1" x14ac:dyDescent="0.2">
      <c r="B26" s="33"/>
      <c r="D26" s="27" t="s">
        <v>33</v>
      </c>
      <c r="L26" s="33"/>
    </row>
    <row r="27" spans="2:12" s="7" customFormat="1" ht="16.5" customHeight="1" x14ac:dyDescent="0.2">
      <c r="B27" s="103"/>
      <c r="E27" s="248" t="s">
        <v>1</v>
      </c>
      <c r="F27" s="248"/>
      <c r="G27" s="248"/>
      <c r="H27" s="248"/>
      <c r="L27" s="103"/>
    </row>
    <row r="28" spans="2:12" s="1" customFormat="1" ht="6.95" customHeight="1" x14ac:dyDescent="0.2">
      <c r="B28" s="33"/>
      <c r="L28" s="33"/>
    </row>
    <row r="29" spans="2:12" s="1" customFormat="1" ht="6.95" customHeight="1" x14ac:dyDescent="0.2">
      <c r="B29" s="33"/>
      <c r="D29" s="57"/>
      <c r="E29" s="57"/>
      <c r="F29" s="57"/>
      <c r="G29" s="57"/>
      <c r="H29" s="57"/>
      <c r="I29" s="57"/>
      <c r="J29" s="57"/>
      <c r="K29" s="57"/>
      <c r="L29" s="33"/>
    </row>
    <row r="30" spans="2:12" s="1" customFormat="1" ht="25.35" customHeight="1" x14ac:dyDescent="0.2">
      <c r="B30" s="33"/>
      <c r="D30" s="104" t="s">
        <v>36</v>
      </c>
      <c r="J30" s="70">
        <f>ROUND(J119, 2)</f>
        <v>0</v>
      </c>
      <c r="L30" s="33"/>
    </row>
    <row r="31" spans="2:12" s="1" customFormat="1" ht="6.95" customHeight="1" x14ac:dyDescent="0.2">
      <c r="B31" s="33"/>
      <c r="D31" s="57"/>
      <c r="E31" s="57"/>
      <c r="F31" s="57"/>
      <c r="G31" s="57"/>
      <c r="H31" s="57"/>
      <c r="I31" s="57"/>
      <c r="J31" s="57"/>
      <c r="K31" s="57"/>
      <c r="L31" s="33"/>
    </row>
    <row r="32" spans="2:12" s="1" customFormat="1" ht="14.45" customHeight="1" x14ac:dyDescent="0.2">
      <c r="B32" s="33"/>
      <c r="F32" s="36" t="s">
        <v>38</v>
      </c>
      <c r="I32" s="36" t="s">
        <v>37</v>
      </c>
      <c r="J32" s="36" t="s">
        <v>39</v>
      </c>
      <c r="L32" s="33"/>
    </row>
    <row r="33" spans="2:12" s="1" customFormat="1" ht="14.45" customHeight="1" x14ac:dyDescent="0.2">
      <c r="B33" s="33"/>
      <c r="D33" s="59" t="s">
        <v>40</v>
      </c>
      <c r="E33" s="38" t="s">
        <v>41</v>
      </c>
      <c r="F33" s="105">
        <f>ROUND((SUM(BE119:BE126)),  2)</f>
        <v>0</v>
      </c>
      <c r="G33" s="106"/>
      <c r="H33" s="106"/>
      <c r="I33" s="107">
        <v>0.2</v>
      </c>
      <c r="J33" s="105">
        <f>ROUND(((SUM(BE119:BE126))*I33),  2)</f>
        <v>0</v>
      </c>
      <c r="L33" s="33"/>
    </row>
    <row r="34" spans="2:12" s="1" customFormat="1" ht="14.45" customHeight="1" x14ac:dyDescent="0.2">
      <c r="B34" s="33"/>
      <c r="E34" s="38" t="s">
        <v>42</v>
      </c>
      <c r="F34" s="105">
        <f>ROUND((SUM(BF119:BF126)),  2)</f>
        <v>0</v>
      </c>
      <c r="G34" s="106"/>
      <c r="H34" s="106"/>
      <c r="I34" s="107">
        <v>0.2</v>
      </c>
      <c r="J34" s="105">
        <f>ROUND(((SUM(BF119:BF126))*I34),  2)</f>
        <v>0</v>
      </c>
      <c r="L34" s="33"/>
    </row>
    <row r="35" spans="2:12" s="1" customFormat="1" ht="14.45" hidden="1" customHeight="1" x14ac:dyDescent="0.2">
      <c r="B35" s="33"/>
      <c r="E35" s="27" t="s">
        <v>43</v>
      </c>
      <c r="F35" s="108">
        <f>ROUND((SUM(BG119:BG126)),  2)</f>
        <v>0</v>
      </c>
      <c r="I35" s="109">
        <v>0.2</v>
      </c>
      <c r="J35" s="108">
        <f>0</f>
        <v>0</v>
      </c>
      <c r="L35" s="33"/>
    </row>
    <row r="36" spans="2:12" s="1" customFormat="1" ht="14.45" hidden="1" customHeight="1" x14ac:dyDescent="0.2">
      <c r="B36" s="33"/>
      <c r="E36" s="27" t="s">
        <v>44</v>
      </c>
      <c r="F36" s="108">
        <f>ROUND((SUM(BH119:BH126)),  2)</f>
        <v>0</v>
      </c>
      <c r="I36" s="109">
        <v>0.2</v>
      </c>
      <c r="J36" s="108">
        <f>0</f>
        <v>0</v>
      </c>
      <c r="L36" s="33"/>
    </row>
    <row r="37" spans="2:12" s="1" customFormat="1" ht="14.45" hidden="1" customHeight="1" x14ac:dyDescent="0.2">
      <c r="B37" s="33"/>
      <c r="E37" s="38" t="s">
        <v>45</v>
      </c>
      <c r="F37" s="105">
        <f>ROUND((SUM(BI119:BI126)),  2)</f>
        <v>0</v>
      </c>
      <c r="G37" s="106"/>
      <c r="H37" s="106"/>
      <c r="I37" s="107">
        <v>0</v>
      </c>
      <c r="J37" s="105">
        <f>0</f>
        <v>0</v>
      </c>
      <c r="L37" s="33"/>
    </row>
    <row r="38" spans="2:12" s="1" customFormat="1" ht="6.95" customHeight="1" x14ac:dyDescent="0.2">
      <c r="B38" s="33"/>
      <c r="L38" s="33"/>
    </row>
    <row r="39" spans="2:12" s="1" customFormat="1" ht="25.35" customHeight="1" x14ac:dyDescent="0.2">
      <c r="B39" s="33"/>
      <c r="C39" s="101"/>
      <c r="D39" s="110" t="s">
        <v>46</v>
      </c>
      <c r="E39" s="61"/>
      <c r="F39" s="61"/>
      <c r="G39" s="111" t="s">
        <v>47</v>
      </c>
      <c r="H39" s="112" t="s">
        <v>48</v>
      </c>
      <c r="I39" s="61"/>
      <c r="J39" s="113">
        <f>SUM(J30:J37)</f>
        <v>0</v>
      </c>
      <c r="K39" s="114"/>
      <c r="L39" s="33"/>
    </row>
    <row r="40" spans="2:12" s="1" customFormat="1" ht="14.45" customHeight="1" x14ac:dyDescent="0.2">
      <c r="B40" s="33"/>
      <c r="L40" s="33"/>
    </row>
    <row r="41" spans="2:12" ht="14.45" customHeight="1" x14ac:dyDescent="0.2">
      <c r="B41" s="20"/>
      <c r="L41" s="20"/>
    </row>
    <row r="42" spans="2:12" ht="14.45" customHeight="1" x14ac:dyDescent="0.2">
      <c r="B42" s="20"/>
      <c r="L42" s="20"/>
    </row>
    <row r="43" spans="2:12" ht="14.45" customHeight="1" x14ac:dyDescent="0.2">
      <c r="B43" s="20"/>
      <c r="L43" s="20"/>
    </row>
    <row r="44" spans="2:12" ht="14.45" customHeight="1" x14ac:dyDescent="0.2">
      <c r="B44" s="20"/>
      <c r="L44" s="20"/>
    </row>
    <row r="45" spans="2:12" ht="14.45" customHeight="1" x14ac:dyDescent="0.2">
      <c r="B45" s="20"/>
      <c r="L45" s="20"/>
    </row>
    <row r="46" spans="2:12" ht="14.45" customHeight="1" x14ac:dyDescent="0.2">
      <c r="B46" s="20"/>
      <c r="L46" s="20"/>
    </row>
    <row r="47" spans="2:12" ht="14.45" customHeight="1" x14ac:dyDescent="0.2">
      <c r="B47" s="20"/>
      <c r="L47" s="20"/>
    </row>
    <row r="48" spans="2:12" ht="14.45" customHeight="1" x14ac:dyDescent="0.2">
      <c r="B48" s="20"/>
      <c r="L48" s="20"/>
    </row>
    <row r="49" spans="2:12" ht="14.45" customHeight="1" x14ac:dyDescent="0.2">
      <c r="B49" s="20"/>
      <c r="L49" s="20"/>
    </row>
    <row r="50" spans="2:12" s="1" customFormat="1" ht="14.45" customHeight="1" x14ac:dyDescent="0.2">
      <c r="B50" s="33"/>
      <c r="D50" s="45" t="s">
        <v>49</v>
      </c>
      <c r="E50" s="46"/>
      <c r="F50" s="46"/>
      <c r="G50" s="45" t="s">
        <v>50</v>
      </c>
      <c r="H50" s="46"/>
      <c r="I50" s="46"/>
      <c r="J50" s="46"/>
      <c r="K50" s="46"/>
      <c r="L50" s="33"/>
    </row>
    <row r="51" spans="2:12" x14ac:dyDescent="0.2">
      <c r="B51" s="20"/>
      <c r="L51" s="20"/>
    </row>
    <row r="52" spans="2:12" x14ac:dyDescent="0.2">
      <c r="B52" s="20"/>
      <c r="L52" s="20"/>
    </row>
    <row r="53" spans="2:12" x14ac:dyDescent="0.2">
      <c r="B53" s="20"/>
      <c r="L53" s="20"/>
    </row>
    <row r="54" spans="2:12" x14ac:dyDescent="0.2">
      <c r="B54" s="20"/>
      <c r="L54" s="20"/>
    </row>
    <row r="55" spans="2:12" x14ac:dyDescent="0.2">
      <c r="B55" s="20"/>
      <c r="L55" s="20"/>
    </row>
    <row r="56" spans="2:12" x14ac:dyDescent="0.2">
      <c r="B56" s="20"/>
      <c r="L56" s="20"/>
    </row>
    <row r="57" spans="2:12" x14ac:dyDescent="0.2">
      <c r="B57" s="20"/>
      <c r="L57" s="20"/>
    </row>
    <row r="58" spans="2:12" x14ac:dyDescent="0.2">
      <c r="B58" s="20"/>
      <c r="L58" s="20"/>
    </row>
    <row r="59" spans="2:12" x14ac:dyDescent="0.2">
      <c r="B59" s="20"/>
      <c r="L59" s="20"/>
    </row>
    <row r="60" spans="2:12" x14ac:dyDescent="0.2">
      <c r="B60" s="20"/>
      <c r="L60" s="20"/>
    </row>
    <row r="61" spans="2:12" s="1" customFormat="1" ht="12.75" x14ac:dyDescent="0.2">
      <c r="B61" s="33"/>
      <c r="D61" s="47" t="s">
        <v>51</v>
      </c>
      <c r="E61" s="35"/>
      <c r="F61" s="115" t="s">
        <v>52</v>
      </c>
      <c r="G61" s="47" t="s">
        <v>51</v>
      </c>
      <c r="H61" s="35"/>
      <c r="I61" s="35"/>
      <c r="J61" s="116" t="s">
        <v>52</v>
      </c>
      <c r="K61" s="35"/>
      <c r="L61" s="33"/>
    </row>
    <row r="62" spans="2:12" x14ac:dyDescent="0.2">
      <c r="B62" s="20"/>
      <c r="L62" s="20"/>
    </row>
    <row r="63" spans="2:12" x14ac:dyDescent="0.2">
      <c r="B63" s="20"/>
      <c r="L63" s="20"/>
    </row>
    <row r="64" spans="2:12" x14ac:dyDescent="0.2">
      <c r="B64" s="20"/>
      <c r="L64" s="20"/>
    </row>
    <row r="65" spans="2:12" s="1" customFormat="1" ht="12.75" x14ac:dyDescent="0.2">
      <c r="B65" s="33"/>
      <c r="D65" s="45" t="s">
        <v>53</v>
      </c>
      <c r="E65" s="46"/>
      <c r="F65" s="46"/>
      <c r="G65" s="45" t="s">
        <v>54</v>
      </c>
      <c r="H65" s="46"/>
      <c r="I65" s="46"/>
      <c r="J65" s="46"/>
      <c r="K65" s="46"/>
      <c r="L65" s="33"/>
    </row>
    <row r="66" spans="2:12" x14ac:dyDescent="0.2">
      <c r="B66" s="20"/>
      <c r="L66" s="20"/>
    </row>
    <row r="67" spans="2:12" x14ac:dyDescent="0.2">
      <c r="B67" s="20"/>
      <c r="L67" s="20"/>
    </row>
    <row r="68" spans="2:12" x14ac:dyDescent="0.2">
      <c r="B68" s="20"/>
      <c r="L68" s="20"/>
    </row>
    <row r="69" spans="2:12" x14ac:dyDescent="0.2">
      <c r="B69" s="20"/>
      <c r="L69" s="20"/>
    </row>
    <row r="70" spans="2:12" x14ac:dyDescent="0.2">
      <c r="B70" s="20"/>
      <c r="L70" s="20"/>
    </row>
    <row r="71" spans="2:12" x14ac:dyDescent="0.2">
      <c r="B71" s="20"/>
      <c r="L71" s="20"/>
    </row>
    <row r="72" spans="2:12" x14ac:dyDescent="0.2">
      <c r="B72" s="20"/>
      <c r="L72" s="20"/>
    </row>
    <row r="73" spans="2:12" x14ac:dyDescent="0.2">
      <c r="B73" s="20"/>
      <c r="L73" s="20"/>
    </row>
    <row r="74" spans="2:12" x14ac:dyDescent="0.2">
      <c r="B74" s="20"/>
      <c r="L74" s="20"/>
    </row>
    <row r="75" spans="2:12" x14ac:dyDescent="0.2">
      <c r="B75" s="20"/>
      <c r="L75" s="20"/>
    </row>
    <row r="76" spans="2:12" s="1" customFormat="1" ht="12.75" x14ac:dyDescent="0.2">
      <c r="B76" s="33"/>
      <c r="D76" s="47" t="s">
        <v>51</v>
      </c>
      <c r="E76" s="35"/>
      <c r="F76" s="115" t="s">
        <v>52</v>
      </c>
      <c r="G76" s="47" t="s">
        <v>51</v>
      </c>
      <c r="H76" s="35"/>
      <c r="I76" s="35"/>
      <c r="J76" s="116" t="s">
        <v>52</v>
      </c>
      <c r="K76" s="35"/>
      <c r="L76" s="33"/>
    </row>
    <row r="77" spans="2:12" s="1" customFormat="1" ht="14.45" customHeight="1" x14ac:dyDescent="0.2"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33"/>
    </row>
    <row r="81" spans="2:47" s="1" customFormat="1" ht="6.95" customHeight="1" x14ac:dyDescent="0.2"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33"/>
    </row>
    <row r="82" spans="2:47" s="1" customFormat="1" ht="24.95" customHeight="1" x14ac:dyDescent="0.2">
      <c r="B82" s="33"/>
      <c r="C82" s="21" t="s">
        <v>121</v>
      </c>
      <c r="L82" s="33"/>
    </row>
    <row r="83" spans="2:47" s="1" customFormat="1" ht="6.95" customHeight="1" x14ac:dyDescent="0.2">
      <c r="B83" s="33"/>
      <c r="L83" s="33"/>
    </row>
    <row r="84" spans="2:47" s="1" customFormat="1" ht="12" customHeight="1" x14ac:dyDescent="0.2">
      <c r="B84" s="33"/>
      <c r="C84" s="27" t="s">
        <v>13</v>
      </c>
      <c r="L84" s="33"/>
    </row>
    <row r="85" spans="2:47" s="1" customFormat="1" ht="16.5" customHeight="1" x14ac:dyDescent="0.2">
      <c r="B85" s="33"/>
      <c r="E85" s="256" t="str">
        <f>E7</f>
        <v>Bratislava KS IZS Tomášikova 28A - rekonštrukcia priestorov</v>
      </c>
      <c r="F85" s="257"/>
      <c r="G85" s="257"/>
      <c r="H85" s="257"/>
      <c r="L85" s="33"/>
    </row>
    <row r="86" spans="2:47" s="1" customFormat="1" ht="12" customHeight="1" x14ac:dyDescent="0.2">
      <c r="B86" s="33"/>
      <c r="C86" s="27" t="s">
        <v>119</v>
      </c>
      <c r="L86" s="33"/>
    </row>
    <row r="87" spans="2:47" s="1" customFormat="1" ht="16.5" customHeight="1" x14ac:dyDescent="0.2">
      <c r="B87" s="33"/>
      <c r="E87" s="237" t="str">
        <f>E9</f>
        <v>8 - Výťah</v>
      </c>
      <c r="F87" s="255"/>
      <c r="G87" s="255"/>
      <c r="H87" s="255"/>
      <c r="L87" s="33"/>
    </row>
    <row r="88" spans="2:47" s="1" customFormat="1" ht="6.95" customHeight="1" x14ac:dyDescent="0.2">
      <c r="B88" s="33"/>
      <c r="L88" s="33"/>
    </row>
    <row r="89" spans="2:47" s="1" customFormat="1" ht="12" customHeight="1" x14ac:dyDescent="0.2">
      <c r="B89" s="33"/>
      <c r="C89" s="27" t="s">
        <v>17</v>
      </c>
      <c r="F89" s="25" t="str">
        <f>F12</f>
        <v>Bratislava</v>
      </c>
      <c r="I89" s="27" t="s">
        <v>19</v>
      </c>
      <c r="J89" s="56" t="str">
        <f>IF(J12="","",J12)</f>
        <v>14. 6. 2022</v>
      </c>
      <c r="L89" s="33"/>
    </row>
    <row r="90" spans="2:47" s="1" customFormat="1" ht="6.95" customHeight="1" x14ac:dyDescent="0.2">
      <c r="B90" s="33"/>
      <c r="L90" s="33"/>
    </row>
    <row r="91" spans="2:47" s="1" customFormat="1" ht="25.7" customHeight="1" x14ac:dyDescent="0.2">
      <c r="B91" s="33"/>
      <c r="C91" s="27" t="s">
        <v>21</v>
      </c>
      <c r="F91" s="25" t="str">
        <f>E15</f>
        <v xml:space="preserve"> </v>
      </c>
      <c r="I91" s="27" t="s">
        <v>27</v>
      </c>
      <c r="J91" s="30" t="str">
        <f>E21</f>
        <v>expo AIR s.r.o. Ing. arch. Milan Rožník</v>
      </c>
      <c r="L91" s="33"/>
    </row>
    <row r="92" spans="2:47" s="1" customFormat="1" ht="15.2" customHeight="1" x14ac:dyDescent="0.2">
      <c r="B92" s="33"/>
      <c r="C92" s="27" t="s">
        <v>25</v>
      </c>
      <c r="F92" s="25" t="str">
        <f>IF(E18="","",E18)</f>
        <v>Vyplň údaj</v>
      </c>
      <c r="I92" s="27" t="s">
        <v>31</v>
      </c>
      <c r="J92" s="30" t="str">
        <f>E24</f>
        <v>Lacková</v>
      </c>
      <c r="L92" s="33"/>
    </row>
    <row r="93" spans="2:47" s="1" customFormat="1" ht="10.35" customHeight="1" x14ac:dyDescent="0.2">
      <c r="B93" s="33"/>
      <c r="L93" s="33"/>
    </row>
    <row r="94" spans="2:47" s="1" customFormat="1" ht="29.25" customHeight="1" x14ac:dyDescent="0.2">
      <c r="B94" s="33"/>
      <c r="C94" s="117" t="s">
        <v>122</v>
      </c>
      <c r="D94" s="101"/>
      <c r="E94" s="101"/>
      <c r="F94" s="101"/>
      <c r="G94" s="101"/>
      <c r="H94" s="101"/>
      <c r="I94" s="101"/>
      <c r="J94" s="118" t="s">
        <v>123</v>
      </c>
      <c r="K94" s="101"/>
      <c r="L94" s="33"/>
    </row>
    <row r="95" spans="2:47" s="1" customFormat="1" ht="10.35" customHeight="1" x14ac:dyDescent="0.2">
      <c r="B95" s="33"/>
      <c r="L95" s="33"/>
    </row>
    <row r="96" spans="2:47" s="1" customFormat="1" ht="22.9" customHeight="1" x14ac:dyDescent="0.2">
      <c r="B96" s="33"/>
      <c r="C96" s="119" t="s">
        <v>124</v>
      </c>
      <c r="J96" s="70">
        <f>J119</f>
        <v>0</v>
      </c>
      <c r="L96" s="33"/>
      <c r="AU96" s="17" t="s">
        <v>125</v>
      </c>
    </row>
    <row r="97" spans="2:12" s="8" customFormat="1" ht="24.95" customHeight="1" x14ac:dyDescent="0.2">
      <c r="B97" s="120"/>
      <c r="D97" s="121" t="s">
        <v>150</v>
      </c>
      <c r="E97" s="122"/>
      <c r="F97" s="122"/>
      <c r="G97" s="122"/>
      <c r="H97" s="122"/>
      <c r="I97" s="122"/>
      <c r="J97" s="123">
        <f>J120</f>
        <v>0</v>
      </c>
      <c r="L97" s="120"/>
    </row>
    <row r="98" spans="2:12" s="9" customFormat="1" ht="19.899999999999999" customHeight="1" x14ac:dyDescent="0.2">
      <c r="B98" s="124"/>
      <c r="D98" s="125" t="s">
        <v>151</v>
      </c>
      <c r="E98" s="126"/>
      <c r="F98" s="126"/>
      <c r="G98" s="126"/>
      <c r="H98" s="126"/>
      <c r="I98" s="126"/>
      <c r="J98" s="127">
        <f>J121</f>
        <v>0</v>
      </c>
      <c r="L98" s="124"/>
    </row>
    <row r="99" spans="2:12" s="8" customFormat="1" ht="24.95" customHeight="1" x14ac:dyDescent="0.2">
      <c r="B99" s="120"/>
      <c r="D99" s="121" t="s">
        <v>152</v>
      </c>
      <c r="E99" s="122"/>
      <c r="F99" s="122"/>
      <c r="G99" s="122"/>
      <c r="H99" s="122"/>
      <c r="I99" s="122"/>
      <c r="J99" s="123">
        <f>J124</f>
        <v>0</v>
      </c>
      <c r="L99" s="120"/>
    </row>
    <row r="100" spans="2:12" s="1" customFormat="1" ht="21.75" customHeight="1" x14ac:dyDescent="0.2">
      <c r="B100" s="33"/>
      <c r="L100" s="33"/>
    </row>
    <row r="101" spans="2:12" s="1" customFormat="1" ht="6.95" customHeight="1" x14ac:dyDescent="0.2">
      <c r="B101" s="48"/>
      <c r="C101" s="49"/>
      <c r="D101" s="49"/>
      <c r="E101" s="49"/>
      <c r="F101" s="49"/>
      <c r="G101" s="49"/>
      <c r="H101" s="49"/>
      <c r="I101" s="49"/>
      <c r="J101" s="49"/>
      <c r="K101" s="49"/>
      <c r="L101" s="33"/>
    </row>
    <row r="105" spans="2:12" s="1" customFormat="1" ht="6.95" customHeight="1" x14ac:dyDescent="0.2">
      <c r="B105" s="50"/>
      <c r="C105" s="51"/>
      <c r="D105" s="51"/>
      <c r="E105" s="51"/>
      <c r="F105" s="51"/>
      <c r="G105" s="51"/>
      <c r="H105" s="51"/>
      <c r="I105" s="51"/>
      <c r="J105" s="51"/>
      <c r="K105" s="51"/>
      <c r="L105" s="33"/>
    </row>
    <row r="106" spans="2:12" s="1" customFormat="1" ht="24.95" customHeight="1" x14ac:dyDescent="0.2">
      <c r="B106" s="33"/>
      <c r="C106" s="21" t="s">
        <v>153</v>
      </c>
      <c r="L106" s="33"/>
    </row>
    <row r="107" spans="2:12" s="1" customFormat="1" ht="6.95" customHeight="1" x14ac:dyDescent="0.2">
      <c r="B107" s="33"/>
      <c r="L107" s="33"/>
    </row>
    <row r="108" spans="2:12" s="1" customFormat="1" ht="12" customHeight="1" x14ac:dyDescent="0.2">
      <c r="B108" s="33"/>
      <c r="C108" s="27" t="s">
        <v>13</v>
      </c>
      <c r="L108" s="33"/>
    </row>
    <row r="109" spans="2:12" s="1" customFormat="1" ht="16.5" customHeight="1" x14ac:dyDescent="0.2">
      <c r="B109" s="33"/>
      <c r="E109" s="256" t="str">
        <f>E7</f>
        <v>Bratislava KS IZS Tomášikova 28A - rekonštrukcia priestorov</v>
      </c>
      <c r="F109" s="257"/>
      <c r="G109" s="257"/>
      <c r="H109" s="257"/>
      <c r="L109" s="33"/>
    </row>
    <row r="110" spans="2:12" s="1" customFormat="1" ht="12" customHeight="1" x14ac:dyDescent="0.2">
      <c r="B110" s="33"/>
      <c r="C110" s="27" t="s">
        <v>119</v>
      </c>
      <c r="L110" s="33"/>
    </row>
    <row r="111" spans="2:12" s="1" customFormat="1" ht="16.5" customHeight="1" x14ac:dyDescent="0.2">
      <c r="B111" s="33"/>
      <c r="E111" s="237" t="str">
        <f>E9</f>
        <v>8 - Výťah</v>
      </c>
      <c r="F111" s="255"/>
      <c r="G111" s="255"/>
      <c r="H111" s="255"/>
      <c r="L111" s="33"/>
    </row>
    <row r="112" spans="2:12" s="1" customFormat="1" ht="6.95" customHeight="1" x14ac:dyDescent="0.2">
      <c r="B112" s="33"/>
      <c r="L112" s="33"/>
    </row>
    <row r="113" spans="2:65" s="1" customFormat="1" ht="12" customHeight="1" x14ac:dyDescent="0.2">
      <c r="B113" s="33"/>
      <c r="C113" s="27" t="s">
        <v>17</v>
      </c>
      <c r="F113" s="25" t="str">
        <f>F12</f>
        <v>Bratislava</v>
      </c>
      <c r="I113" s="27" t="s">
        <v>19</v>
      </c>
      <c r="J113" s="56" t="str">
        <f>IF(J12="","",J12)</f>
        <v>14. 6. 2022</v>
      </c>
      <c r="L113" s="33"/>
    </row>
    <row r="114" spans="2:65" s="1" customFormat="1" ht="6.95" customHeight="1" x14ac:dyDescent="0.2">
      <c r="B114" s="33"/>
      <c r="L114" s="33"/>
    </row>
    <row r="115" spans="2:65" s="1" customFormat="1" ht="25.7" customHeight="1" x14ac:dyDescent="0.2">
      <c r="B115" s="33"/>
      <c r="C115" s="27" t="s">
        <v>21</v>
      </c>
      <c r="F115" s="25" t="str">
        <f>E15</f>
        <v xml:space="preserve"> </v>
      </c>
      <c r="I115" s="27" t="s">
        <v>27</v>
      </c>
      <c r="J115" s="30" t="str">
        <f>E21</f>
        <v>expo AIR s.r.o. Ing. arch. Milan Rožník</v>
      </c>
      <c r="L115" s="33"/>
    </row>
    <row r="116" spans="2:65" s="1" customFormat="1" ht="15.2" customHeight="1" x14ac:dyDescent="0.2">
      <c r="B116" s="33"/>
      <c r="C116" s="27" t="s">
        <v>25</v>
      </c>
      <c r="F116" s="25" t="str">
        <f>IF(E18="","",E18)</f>
        <v>Vyplň údaj</v>
      </c>
      <c r="I116" s="27" t="s">
        <v>31</v>
      </c>
      <c r="J116" s="30" t="str">
        <f>E24</f>
        <v>Lacková</v>
      </c>
      <c r="L116" s="33"/>
    </row>
    <row r="117" spans="2:65" s="1" customFormat="1" ht="10.35" customHeight="1" x14ac:dyDescent="0.2">
      <c r="B117" s="33"/>
      <c r="L117" s="33"/>
    </row>
    <row r="118" spans="2:65" s="10" customFormat="1" ht="29.25" customHeight="1" x14ac:dyDescent="0.2">
      <c r="B118" s="128"/>
      <c r="C118" s="129" t="s">
        <v>154</v>
      </c>
      <c r="D118" s="130" t="s">
        <v>61</v>
      </c>
      <c r="E118" s="130" t="s">
        <v>57</v>
      </c>
      <c r="F118" s="130" t="s">
        <v>58</v>
      </c>
      <c r="G118" s="130" t="s">
        <v>155</v>
      </c>
      <c r="H118" s="130" t="s">
        <v>156</v>
      </c>
      <c r="I118" s="130" t="s">
        <v>157</v>
      </c>
      <c r="J118" s="131" t="s">
        <v>123</v>
      </c>
      <c r="K118" s="132" t="s">
        <v>158</v>
      </c>
      <c r="L118" s="128"/>
      <c r="M118" s="63" t="s">
        <v>1</v>
      </c>
      <c r="N118" s="64" t="s">
        <v>40</v>
      </c>
      <c r="O118" s="64" t="s">
        <v>159</v>
      </c>
      <c r="P118" s="64" t="s">
        <v>160</v>
      </c>
      <c r="Q118" s="64" t="s">
        <v>161</v>
      </c>
      <c r="R118" s="64" t="s">
        <v>162</v>
      </c>
      <c r="S118" s="64" t="s">
        <v>163</v>
      </c>
      <c r="T118" s="65" t="s">
        <v>164</v>
      </c>
    </row>
    <row r="119" spans="2:65" s="1" customFormat="1" ht="22.9" customHeight="1" x14ac:dyDescent="0.25">
      <c r="B119" s="33"/>
      <c r="C119" s="68" t="s">
        <v>124</v>
      </c>
      <c r="J119" s="133">
        <f>BK119</f>
        <v>0</v>
      </c>
      <c r="L119" s="33"/>
      <c r="M119" s="66"/>
      <c r="N119" s="57"/>
      <c r="O119" s="57"/>
      <c r="P119" s="134">
        <f>P120+P124</f>
        <v>0</v>
      </c>
      <c r="Q119" s="57"/>
      <c r="R119" s="134">
        <f>R120+R124</f>
        <v>0</v>
      </c>
      <c r="S119" s="57"/>
      <c r="T119" s="135">
        <f>T120+T124</f>
        <v>0</v>
      </c>
      <c r="AT119" s="17" t="s">
        <v>75</v>
      </c>
      <c r="AU119" s="17" t="s">
        <v>125</v>
      </c>
      <c r="BK119" s="136">
        <f>BK120+BK124</f>
        <v>0</v>
      </c>
    </row>
    <row r="120" spans="2:65" s="11" customFormat="1" ht="25.9" customHeight="1" x14ac:dyDescent="0.2">
      <c r="B120" s="137"/>
      <c r="D120" s="138" t="s">
        <v>75</v>
      </c>
      <c r="E120" s="139" t="s">
        <v>262</v>
      </c>
      <c r="F120" s="139" t="s">
        <v>1964</v>
      </c>
      <c r="I120" s="140"/>
      <c r="J120" s="141">
        <f>BK120</f>
        <v>0</v>
      </c>
      <c r="L120" s="137"/>
      <c r="M120" s="142"/>
      <c r="P120" s="143">
        <f>P121</f>
        <v>0</v>
      </c>
      <c r="R120" s="143">
        <f>R121</f>
        <v>0</v>
      </c>
      <c r="T120" s="144">
        <f>T121</f>
        <v>0</v>
      </c>
      <c r="AR120" s="138" t="s">
        <v>88</v>
      </c>
      <c r="AT120" s="145" t="s">
        <v>75</v>
      </c>
      <c r="AU120" s="145" t="s">
        <v>76</v>
      </c>
      <c r="AY120" s="138" t="s">
        <v>167</v>
      </c>
      <c r="BK120" s="146">
        <f>BK121</f>
        <v>0</v>
      </c>
    </row>
    <row r="121" spans="2:65" s="11" customFormat="1" ht="22.9" customHeight="1" x14ac:dyDescent="0.2">
      <c r="B121" s="137"/>
      <c r="D121" s="138" t="s">
        <v>75</v>
      </c>
      <c r="E121" s="147" t="s">
        <v>1965</v>
      </c>
      <c r="F121" s="147" t="s">
        <v>1966</v>
      </c>
      <c r="I121" s="140"/>
      <c r="J121" s="148">
        <f>BK121</f>
        <v>0</v>
      </c>
      <c r="L121" s="137"/>
      <c r="M121" s="142"/>
      <c r="P121" s="143">
        <f>SUM(P122:P123)</f>
        <v>0</v>
      </c>
      <c r="R121" s="143">
        <f>SUM(R122:R123)</f>
        <v>0</v>
      </c>
      <c r="T121" s="144">
        <f>SUM(T122:T123)</f>
        <v>0</v>
      </c>
      <c r="AR121" s="138" t="s">
        <v>88</v>
      </c>
      <c r="AT121" s="145" t="s">
        <v>75</v>
      </c>
      <c r="AU121" s="145" t="s">
        <v>81</v>
      </c>
      <c r="AY121" s="138" t="s">
        <v>167</v>
      </c>
      <c r="BK121" s="146">
        <f>SUM(BK122:BK123)</f>
        <v>0</v>
      </c>
    </row>
    <row r="122" spans="2:65" s="1" customFormat="1" ht="65.099999999999994" customHeight="1" x14ac:dyDescent="0.2">
      <c r="B122" s="149"/>
      <c r="C122" s="150" t="s">
        <v>81</v>
      </c>
      <c r="D122" s="150" t="s">
        <v>169</v>
      </c>
      <c r="E122" s="151" t="s">
        <v>3025</v>
      </c>
      <c r="F122" s="152" t="s">
        <v>3055</v>
      </c>
      <c r="G122" s="153" t="s">
        <v>254</v>
      </c>
      <c r="H122" s="154">
        <v>1</v>
      </c>
      <c r="I122" s="155"/>
      <c r="J122" s="154">
        <f>ROUND(I122*H122,3)</f>
        <v>0</v>
      </c>
      <c r="K122" s="156"/>
      <c r="L122" s="33"/>
      <c r="M122" s="157" t="s">
        <v>1</v>
      </c>
      <c r="N122" s="158" t="s">
        <v>42</v>
      </c>
      <c r="P122" s="159">
        <f>O122*H122</f>
        <v>0</v>
      </c>
      <c r="Q122" s="159">
        <v>0</v>
      </c>
      <c r="R122" s="159">
        <f>Q122*H122</f>
        <v>0</v>
      </c>
      <c r="S122" s="159">
        <v>0</v>
      </c>
      <c r="T122" s="160">
        <f>S122*H122</f>
        <v>0</v>
      </c>
      <c r="AR122" s="161" t="s">
        <v>344</v>
      </c>
      <c r="AT122" s="161" t="s">
        <v>169</v>
      </c>
      <c r="AU122" s="161" t="s">
        <v>85</v>
      </c>
      <c r="AY122" s="17" t="s">
        <v>167</v>
      </c>
      <c r="BE122" s="96">
        <f>IF(N122="základná",J122,0)</f>
        <v>0</v>
      </c>
      <c r="BF122" s="96">
        <f>IF(N122="znížená",J122,0)</f>
        <v>0</v>
      </c>
      <c r="BG122" s="96">
        <f>IF(N122="zákl. prenesená",J122,0)</f>
        <v>0</v>
      </c>
      <c r="BH122" s="96">
        <f>IF(N122="zníž. prenesená",J122,0)</f>
        <v>0</v>
      </c>
      <c r="BI122" s="96">
        <f>IF(N122="nulová",J122,0)</f>
        <v>0</v>
      </c>
      <c r="BJ122" s="17" t="s">
        <v>85</v>
      </c>
      <c r="BK122" s="162">
        <f>ROUND(I122*H122,3)</f>
        <v>0</v>
      </c>
      <c r="BL122" s="17" t="s">
        <v>344</v>
      </c>
      <c r="BM122" s="161" t="s">
        <v>85</v>
      </c>
    </row>
    <row r="123" spans="2:65" s="1" customFormat="1" ht="16.5" customHeight="1" x14ac:dyDescent="0.2">
      <c r="B123" s="149"/>
      <c r="C123" s="150" t="s">
        <v>85</v>
      </c>
      <c r="D123" s="150" t="s">
        <v>169</v>
      </c>
      <c r="E123" s="151" t="s">
        <v>3026</v>
      </c>
      <c r="F123" s="152" t="s">
        <v>3027</v>
      </c>
      <c r="G123" s="153" t="s">
        <v>957</v>
      </c>
      <c r="H123" s="155"/>
      <c r="I123" s="155"/>
      <c r="J123" s="154">
        <f>ROUND(I123*H123,3)</f>
        <v>0</v>
      </c>
      <c r="K123" s="156"/>
      <c r="L123" s="33"/>
      <c r="M123" s="157" t="s">
        <v>1</v>
      </c>
      <c r="N123" s="158" t="s">
        <v>42</v>
      </c>
      <c r="P123" s="159">
        <f>O123*H123</f>
        <v>0</v>
      </c>
      <c r="Q123" s="159">
        <v>0</v>
      </c>
      <c r="R123" s="159">
        <f>Q123*H123</f>
        <v>0</v>
      </c>
      <c r="S123" s="159">
        <v>0</v>
      </c>
      <c r="T123" s="160">
        <f>S123*H123</f>
        <v>0</v>
      </c>
      <c r="AR123" s="161" t="s">
        <v>344</v>
      </c>
      <c r="AT123" s="161" t="s">
        <v>169</v>
      </c>
      <c r="AU123" s="161" t="s">
        <v>85</v>
      </c>
      <c r="AY123" s="17" t="s">
        <v>167</v>
      </c>
      <c r="BE123" s="96">
        <f>IF(N123="základná",J123,0)</f>
        <v>0</v>
      </c>
      <c r="BF123" s="96">
        <f>IF(N123="znížená",J123,0)</f>
        <v>0</v>
      </c>
      <c r="BG123" s="96">
        <f>IF(N123="zákl. prenesená",J123,0)</f>
        <v>0</v>
      </c>
      <c r="BH123" s="96">
        <f>IF(N123="zníž. prenesená",J123,0)</f>
        <v>0</v>
      </c>
      <c r="BI123" s="96">
        <f>IF(N123="nulová",J123,0)</f>
        <v>0</v>
      </c>
      <c r="BJ123" s="17" t="s">
        <v>85</v>
      </c>
      <c r="BK123" s="162">
        <f>ROUND(I123*H123,3)</f>
        <v>0</v>
      </c>
      <c r="BL123" s="17" t="s">
        <v>344</v>
      </c>
      <c r="BM123" s="161" t="s">
        <v>91</v>
      </c>
    </row>
    <row r="124" spans="2:65" s="11" customFormat="1" ht="25.9" hidden="1" customHeight="1" x14ac:dyDescent="0.2">
      <c r="B124" s="137"/>
      <c r="D124" s="138"/>
      <c r="E124" s="139"/>
      <c r="F124" s="139"/>
      <c r="I124" s="140"/>
      <c r="J124" s="141"/>
      <c r="L124" s="137"/>
      <c r="M124" s="142"/>
      <c r="P124" s="143"/>
      <c r="R124" s="143"/>
      <c r="T124" s="144"/>
      <c r="AR124" s="138"/>
      <c r="AT124" s="145"/>
      <c r="AU124" s="145"/>
      <c r="AY124" s="138"/>
      <c r="BK124" s="146"/>
    </row>
    <row r="125" spans="2:65" s="1" customFormat="1" ht="66.75" hidden="1" customHeight="1" x14ac:dyDescent="0.2">
      <c r="B125" s="149"/>
      <c r="C125" s="191"/>
      <c r="D125" s="191"/>
      <c r="E125" s="192"/>
      <c r="F125" s="193"/>
      <c r="G125" s="194"/>
      <c r="H125" s="195"/>
      <c r="I125" s="196"/>
      <c r="J125" s="195"/>
      <c r="K125" s="197"/>
      <c r="L125" s="198"/>
      <c r="M125" s="199"/>
      <c r="N125" s="200"/>
      <c r="P125" s="159"/>
      <c r="Q125" s="159"/>
      <c r="R125" s="159"/>
      <c r="S125" s="159"/>
      <c r="T125" s="160"/>
      <c r="AR125" s="161"/>
      <c r="AT125" s="161"/>
      <c r="AU125" s="161"/>
      <c r="AY125" s="17"/>
      <c r="BE125" s="96"/>
      <c r="BF125" s="96"/>
      <c r="BG125" s="96"/>
      <c r="BH125" s="96"/>
      <c r="BI125" s="96"/>
      <c r="BJ125" s="17"/>
      <c r="BK125" s="162"/>
      <c r="BL125" s="17"/>
      <c r="BM125" s="161"/>
    </row>
    <row r="126" spans="2:65" s="1" customFormat="1" ht="24.2" hidden="1" customHeight="1" x14ac:dyDescent="0.2">
      <c r="B126" s="149"/>
      <c r="C126" s="191"/>
      <c r="D126" s="191"/>
      <c r="E126" s="192"/>
      <c r="F126" s="193"/>
      <c r="G126" s="194"/>
      <c r="H126" s="195"/>
      <c r="I126" s="196"/>
      <c r="J126" s="195"/>
      <c r="K126" s="197"/>
      <c r="L126" s="198"/>
      <c r="M126" s="201"/>
      <c r="N126" s="202"/>
      <c r="O126" s="203"/>
      <c r="P126" s="204"/>
      <c r="Q126" s="204"/>
      <c r="R126" s="204"/>
      <c r="S126" s="204"/>
      <c r="T126" s="205"/>
      <c r="AR126" s="161"/>
      <c r="AT126" s="161"/>
      <c r="AU126" s="161"/>
      <c r="AY126" s="17"/>
      <c r="BE126" s="96"/>
      <c r="BF126" s="96"/>
      <c r="BG126" s="96"/>
      <c r="BH126" s="96"/>
      <c r="BI126" s="96"/>
      <c r="BJ126" s="17"/>
      <c r="BK126" s="162"/>
      <c r="BL126" s="17"/>
      <c r="BM126" s="161"/>
    </row>
    <row r="127" spans="2:65" s="1" customFormat="1" ht="6.95" customHeight="1" x14ac:dyDescent="0.2">
      <c r="B127" s="48"/>
      <c r="C127" s="49"/>
      <c r="D127" s="49"/>
      <c r="E127" s="49"/>
      <c r="F127" s="49"/>
      <c r="G127" s="49"/>
      <c r="H127" s="49"/>
      <c r="I127" s="49"/>
      <c r="J127" s="49"/>
      <c r="K127" s="49"/>
      <c r="L127" s="33"/>
    </row>
  </sheetData>
  <autoFilter ref="C118:K126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_x00e1_tum xmlns="f5989147-848d-48d2-ae59-80d800a8233c">2023-02-14T11:49:37+00:00</D_x00e1_tum>
    <Kraj xmlns="f5989147-848d-48d2-ae59-80d800a8233c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BE6A42C0D2D2B42B23C0DBEC6690C7A" ma:contentTypeVersion="4" ma:contentTypeDescription="Umožňuje vytvoriť nový dokument." ma:contentTypeScope="" ma:versionID="5b44f5c671b0ac3daf538c78b7f43218">
  <xsd:schema xmlns:xsd="http://www.w3.org/2001/XMLSchema" xmlns:xs="http://www.w3.org/2001/XMLSchema" xmlns:p="http://schemas.microsoft.com/office/2006/metadata/properties" xmlns:ns2="f5989147-848d-48d2-ae59-80d800a8233c" xmlns:ns3="7d7cdc55-6ebe-4ecb-a43c-ecb324da520f" targetNamespace="http://schemas.microsoft.com/office/2006/metadata/properties" ma:root="true" ma:fieldsID="ed75ac4093697e70359f64ec070ca2a1" ns2:_="" ns3:_="">
    <xsd:import namespace="f5989147-848d-48d2-ae59-80d800a8233c"/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Kraj" minOccurs="0"/>
                <xsd:element ref="ns3:SharedWithUsers" minOccurs="0"/>
                <xsd:element ref="ns3:SharedWithDetails" minOccurs="0"/>
                <xsd:element ref="ns2:D_x00e1_tu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989147-848d-48d2-ae59-80d800a8233c" elementFormDefault="qualified">
    <xsd:import namespace="http://schemas.microsoft.com/office/2006/documentManagement/types"/>
    <xsd:import namespace="http://schemas.microsoft.com/office/infopath/2007/PartnerControls"/>
    <xsd:element name="Kraj" ma:index="8" nillable="true" ma:displayName="Kraj" ma:internalName="Kraj">
      <xsd:simpleType>
        <xsd:restriction base="dms:Text">
          <xsd:maxLength value="255"/>
        </xsd:restriction>
      </xsd:simpleType>
    </xsd:element>
    <xsd:element name="D_x00e1_tum" ma:index="11" nillable="true" ma:displayName="Dátum" ma:default="[today]" ma:format="DateOnly" ma:internalName="D_x00e1_tum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F519ED4-768F-44C0-9FD5-1518380A9072}">
  <ds:schemaRefs>
    <ds:schemaRef ds:uri="http://schemas.microsoft.com/office/2006/metadata/properties"/>
    <ds:schemaRef ds:uri="http://schemas.microsoft.com/office/infopath/2007/PartnerControls"/>
    <ds:schemaRef ds:uri="f5989147-848d-48d2-ae59-80d800a8233c"/>
  </ds:schemaRefs>
</ds:datastoreItem>
</file>

<file path=customXml/itemProps2.xml><?xml version="1.0" encoding="utf-8"?>
<ds:datastoreItem xmlns:ds="http://schemas.openxmlformats.org/officeDocument/2006/customXml" ds:itemID="{6A0325C2-EA8F-4198-890C-046D4D858BE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ED268C9-AED4-494E-B40F-D0AA6D335C2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5989147-848d-48d2-ae59-80d800a8233c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10</vt:i4>
      </vt:variant>
      <vt:variant>
        <vt:lpstr>Pomenované rozsahy</vt:lpstr>
      </vt:variant>
      <vt:variant>
        <vt:i4>20</vt:i4>
      </vt:variant>
    </vt:vector>
  </HeadingPairs>
  <TitlesOfParts>
    <vt:vector size="30" baseType="lpstr">
      <vt:lpstr>Rekapitulácia stavby</vt:lpstr>
      <vt:lpstr>1 -  E.1.1 Architektonick...</vt:lpstr>
      <vt:lpstr>2 - E.1.4 Zdravotechnická...</vt:lpstr>
      <vt:lpstr>3 - E.1.5 Vykurovanie</vt:lpstr>
      <vt:lpstr>4 - E.1.6 Vzduchotechnika</vt:lpstr>
      <vt:lpstr>5 - E.1.7 Elektroinštalácie</vt:lpstr>
      <vt:lpstr>6 - E.1.8 Slaboprúdové ro...</vt:lpstr>
      <vt:lpstr>7 - E.1.9 Bleskozvod a uz...</vt:lpstr>
      <vt:lpstr>8 - Výťah</vt:lpstr>
      <vt:lpstr>9 - Zabezpečenie proti pá...</vt:lpstr>
      <vt:lpstr>'1 -  E.1.1 Architektonick...'!Názvy_tlače</vt:lpstr>
      <vt:lpstr>'2 - E.1.4 Zdravotechnická...'!Názvy_tlače</vt:lpstr>
      <vt:lpstr>'3 - E.1.5 Vykurovanie'!Názvy_tlače</vt:lpstr>
      <vt:lpstr>'4 - E.1.6 Vzduchotechnika'!Názvy_tlače</vt:lpstr>
      <vt:lpstr>'5 - E.1.7 Elektroinštalácie'!Názvy_tlače</vt:lpstr>
      <vt:lpstr>'6 - E.1.8 Slaboprúdové ro...'!Názvy_tlače</vt:lpstr>
      <vt:lpstr>'7 - E.1.9 Bleskozvod a uz...'!Názvy_tlače</vt:lpstr>
      <vt:lpstr>'8 - Výťah'!Názvy_tlače</vt:lpstr>
      <vt:lpstr>'9 - Zabezpečenie proti pá...'!Názvy_tlače</vt:lpstr>
      <vt:lpstr>'Rekapitulácia stavby'!Názvy_tlače</vt:lpstr>
      <vt:lpstr>'1 -  E.1.1 Architektonick...'!Oblasť_tlače</vt:lpstr>
      <vt:lpstr>'2 - E.1.4 Zdravotechnická...'!Oblasť_tlače</vt:lpstr>
      <vt:lpstr>'3 - E.1.5 Vykurovanie'!Oblasť_tlače</vt:lpstr>
      <vt:lpstr>'4 - E.1.6 Vzduchotechnika'!Oblasť_tlače</vt:lpstr>
      <vt:lpstr>'5 - E.1.7 Elektroinštalácie'!Oblasť_tlače</vt:lpstr>
      <vt:lpstr>'6 - E.1.8 Slaboprúdové ro...'!Oblasť_tlače</vt:lpstr>
      <vt:lpstr>'7 - E.1.9 Bleskozvod a uz...'!Oblasť_tlače</vt:lpstr>
      <vt:lpstr>'8 - Výťah'!Oblasť_tlače</vt:lpstr>
      <vt:lpstr>'9 - Zabezpečenie proti pá...'!Oblasť_tlače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HP-15-BS117NE\HP</dc:creator>
  <cp:lastModifiedBy>Roman Novosad</cp:lastModifiedBy>
  <dcterms:created xsi:type="dcterms:W3CDTF">2023-02-08T11:09:51Z</dcterms:created>
  <dcterms:modified xsi:type="dcterms:W3CDTF">2023-02-17T09:40:33Z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0x010100ABE6A42C0D2D2B42B23C0DBEC6690C7A</vt:lpwstr>
  </property>
</Properties>
</file>